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GOBIERNO\PERIODO 2024-2027\AÑO 2025\PROPOSICIONES 2025\CUESTIONARIOS Y RESPUESTAS\Proposición 565 (28-04-2025)\RESPUESTAS\ANEXOS HÁBITAT\"/>
    </mc:Choice>
  </mc:AlternateContent>
  <bookViews>
    <workbookView xWindow="0" yWindow="0" windowWidth="20460" windowHeight="7395" tabRatio="713" firstSheet="1" activeTab="1"/>
  </bookViews>
  <sheets>
    <sheet name="CONSOLIDADO 2025-2032 (2)" sheetId="11" state="hidden" r:id="rId1"/>
    <sheet name="CONSOLIDADO L. TORCA 2025-2027" sheetId="13" r:id="rId2"/>
  </sheets>
  <definedNames>
    <definedName name="\0">#REF!</definedName>
    <definedName name="\A">#REF!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#REF!</definedName>
    <definedName name="\m">#REF!</definedName>
    <definedName name="\n">#REF!</definedName>
    <definedName name="\o">#REF!</definedName>
    <definedName name="\p">#REF!</definedName>
    <definedName name="\S">#REF!</definedName>
    <definedName name="\Z">#REF!</definedName>
    <definedName name="___f">#REF!</definedName>
    <definedName name="___INV91">#REF!</definedName>
    <definedName name="___INV92">#REF!</definedName>
    <definedName name="___INV93">#REF!</definedName>
    <definedName name="___INV94">#REF!</definedName>
    <definedName name="___R1_">#REF!</definedName>
    <definedName name="___x1">#REF!</definedName>
    <definedName name="__123Graph_AMAIN" hidden="1">#REF!</definedName>
    <definedName name="__123Graph_BMAIN" hidden="1">#REF!</definedName>
    <definedName name="__123Graph_XMAIN" hidden="1">#REF!</definedName>
    <definedName name="__eta1">#REF!</definedName>
    <definedName name="__eta2">#REF!</definedName>
    <definedName name="__f">#REF!</definedName>
    <definedName name="__INV91">#REF!</definedName>
    <definedName name="__INV92">#REF!</definedName>
    <definedName name="__INV93">#REF!</definedName>
    <definedName name="__INV94">#REF!</definedName>
    <definedName name="__R1_">#REF!</definedName>
    <definedName name="__x1">#REF!</definedName>
    <definedName name="_5" hidden="1">#REF!</definedName>
    <definedName name="_ANU1">#REF!</definedName>
    <definedName name="_anu2">#REF!</definedName>
    <definedName name="_anu3">#REF!</definedName>
    <definedName name="_anu4">#REF!</definedName>
    <definedName name="_anu5">#REF!</definedName>
    <definedName name="_eta1">#REF!</definedName>
    <definedName name="_eta2">#REF!</definedName>
    <definedName name="_eta3">#REF!</definedName>
    <definedName name="_f">#REF!</definedName>
    <definedName name="_Fill" hidden="1">#REF!</definedName>
    <definedName name="_xlnm._FilterDatabase" localSheetId="0" hidden="1">'CONSOLIDADO 2025-2032 (2)'!$B$153:$AH$153</definedName>
    <definedName name="_xlnm._FilterDatabase" localSheetId="1" hidden="1">'CONSOLIDADO L. TORCA 2025-2027'!$F$2:$F$54</definedName>
    <definedName name="_INV91">#REF!</definedName>
    <definedName name="_INV92">#REF!</definedName>
    <definedName name="_INV93">#REF!</definedName>
    <definedName name="_INV94">#REF!</definedName>
    <definedName name="_Key1" hidden="1">#REF!</definedName>
    <definedName name="_Key2" hidden="1">#REF!</definedName>
    <definedName name="_l9001">#REF!</definedName>
    <definedName name="_Order1" hidden="1">255</definedName>
    <definedName name="_Order2" hidden="1">255</definedName>
    <definedName name="_R1_">#REF!</definedName>
    <definedName name="_Regression_Out" hidden="1">#REF!</definedName>
    <definedName name="_Regression_X" hidden="1">#REF!</definedName>
    <definedName name="_Regression_Y" hidden="1">#REF!</definedName>
    <definedName name="_Sort" hidden="1">#REF!</definedName>
    <definedName name="_SORT1">#REF!</definedName>
    <definedName name="_Table2_In2" hidden="1">#REF!</definedName>
    <definedName name="_x1">#REF!</definedName>
    <definedName name="a" hidden="1">#REF!</definedName>
    <definedName name="a_borrable">#REF!,#REF!,#REF!,#REF!,#REF!,#REF!</definedName>
    <definedName name="A_impresión_IM">#REF!</definedName>
    <definedName name="aa" hidden="1">#REF!</definedName>
    <definedName name="aaa">#REF!</definedName>
    <definedName name="aaaa">#REF!</definedName>
    <definedName name="aaaaa">#REF!</definedName>
    <definedName name="aasas" hidden="1">#REF!</definedName>
    <definedName name="AB">#REF!</definedName>
    <definedName name="AB_1">#REF!</definedName>
    <definedName name="ABR">#REF!</definedName>
    <definedName name="AC">#REF!</definedName>
    <definedName name="aca">#REF!</definedName>
    <definedName name="acab">#REF!</definedName>
    <definedName name="acabad">#REF!</definedName>
    <definedName name="acabado">#REF!</definedName>
    <definedName name="ACABADOS">#REF!</definedName>
    <definedName name="ACABADOS_AREAS">#REF!</definedName>
    <definedName name="ACABVENTA">#REF!</definedName>
    <definedName name="acciones">#REF!</definedName>
    <definedName name="activos" hidden="1">{#N/A,#N/A,TRUE,"Posicion";#N/A,#N/A,TRUE,"Presentacion";#N/A,#N/A,TRUE,"analisis";#N/A,#N/A,TRUE,"PORTAFOLIO"}</definedName>
    <definedName name="ad">#REF!</definedName>
    <definedName name="ADICIONALES">#REF!</definedName>
    <definedName name="aedead">#REF!</definedName>
    <definedName name="aefaeaf">#REF!</definedName>
    <definedName name="afaadf" hidden="1">#REF!</definedName>
    <definedName name="afasf" hidden="1">#REF!</definedName>
    <definedName name="afasfae">#REF!,#REF!,#REF!,#REF!,#REF!,#REF!</definedName>
    <definedName name="aksagf">#REF!</definedName>
    <definedName name="al">#REF!</definedName>
    <definedName name="Alimpiar">#REF!</definedName>
    <definedName name="AMENAZAS">#REF!</definedName>
    <definedName name="AnálisisUtilidad">#REF!</definedName>
    <definedName name="AnalisisViviendas">#REF!</definedName>
    <definedName name="ANDRES">#REF!</definedName>
    <definedName name="anexos">#REF!</definedName>
    <definedName name="anscount" hidden="1">1</definedName>
    <definedName name="ANU">#REF!</definedName>
    <definedName name="ANU_1">#REF!</definedName>
    <definedName name="anu3b">#REF!</definedName>
    <definedName name="ANUF">#REF!</definedName>
    <definedName name="anviv">#REF!</definedName>
    <definedName name="Años_préstamo">#REF!</definedName>
    <definedName name="aptos">#REF!</definedName>
    <definedName name="APURESUMIDOS">#REF!</definedName>
    <definedName name="APUS">#REF!</definedName>
    <definedName name="are">#REF!</definedName>
    <definedName name="area_a">#REF!</definedName>
    <definedName name="area_b">#REF!</definedName>
    <definedName name="area_b1">#REF!</definedName>
    <definedName name="area_b2">#REF!</definedName>
    <definedName name="area_balc">#REF!</definedName>
    <definedName name="Área_de_impresión2">#REF!</definedName>
    <definedName name="area_x">#REF!</definedName>
    <definedName name="Area2">#REF!</definedName>
    <definedName name="Area3">#REF!</definedName>
    <definedName name="area4">#REF!</definedName>
    <definedName name="areaproyecto">#REF!</definedName>
    <definedName name="AREAS">#REF!</definedName>
    <definedName name="asasdae">#REF!</definedName>
    <definedName name="asd" hidden="1">#REF!</definedName>
    <definedName name="asdasdasd">#REF!</definedName>
    <definedName name="asdasdasdas">#REF!</definedName>
    <definedName name="asdasdasdasd">#REF!</definedName>
    <definedName name="asdasdasdq">#REF!</definedName>
    <definedName name="asdawed" hidden="1">#REF!</definedName>
    <definedName name="ASESORES">#REF!</definedName>
    <definedName name="AT">#REF!</definedName>
    <definedName name="AU">#REF!</definedName>
    <definedName name="AU_1">#REF!</definedName>
    <definedName name="b">#REF!</definedName>
    <definedName name="balprumayfondo">#REF!</definedName>
    <definedName name="barras">#REF!</definedName>
    <definedName name="Base">#REF!</definedName>
    <definedName name="Base1">#REF!</definedName>
    <definedName name="_xlnm.Database">#REF!</definedName>
    <definedName name="BB">#REF!</definedName>
    <definedName name="bbb">#REF!</definedName>
    <definedName name="BBBBB">#REF!</definedName>
    <definedName name="BCE">#REF!</definedName>
    <definedName name="bghy">#REF!</definedName>
    <definedName name="bgnh">#REF!</definedName>
    <definedName name="birthdate">#REF!</definedName>
    <definedName name="bl">#REF!</definedName>
    <definedName name="BL01Acabados">#REF!</definedName>
    <definedName name="BL01Consolidado">#REF!</definedName>
    <definedName name="BL01Estructura">#REF!</definedName>
    <definedName name="BL01Mamposteria">#REF!</definedName>
    <definedName name="BL01Preliminares">#REF!</definedName>
    <definedName name="BL05Acabados">#REF!</definedName>
    <definedName name="BL05Consolidado">#REF!</definedName>
    <definedName name="BL05Estructura">#REF!</definedName>
    <definedName name="BL05Mamposteria">#REF!</definedName>
    <definedName name="BL05Preliminares">#REF!</definedName>
    <definedName name="BL1Acabados">#REF!</definedName>
    <definedName name="BL1Consolidado">#REF!</definedName>
    <definedName name="BL1Estructura">#REF!</definedName>
    <definedName name="BL1Prelim">#REF!</definedName>
    <definedName name="BL29Acabados">#REF!</definedName>
    <definedName name="BL29Consolidado">#REF!</definedName>
    <definedName name="BL29Estructura">#REF!</definedName>
    <definedName name="BL29Prelim">#REF!</definedName>
    <definedName name="BL2Acabados">#REF!</definedName>
    <definedName name="BL2Consolidado">#REF!</definedName>
    <definedName name="BL2Estructura">#REF!</definedName>
    <definedName name="BL2Prelim">#REF!</definedName>
    <definedName name="BL34ConsolidadoDummy">#REF!</definedName>
    <definedName name="BL8Acabados">#REF!</definedName>
    <definedName name="BL8Consolidado">#REF!</definedName>
    <definedName name="BL8Estructura">#REF!</definedName>
    <definedName name="BL8Prelim">#REF!</definedName>
    <definedName name="BL9Acabados">#REF!</definedName>
    <definedName name="BL9Consolidado">#REF!</definedName>
    <definedName name="BL9Estructura">#REF!</definedName>
    <definedName name="BL9Prelim">#REF!</definedName>
    <definedName name="BuiltIn_Print_Area">#REF!</definedName>
    <definedName name="BuiltIn_Print_Area___0">#REF!</definedName>
    <definedName name="bvc">#REF!</definedName>
    <definedName name="C.INILOTE">#REF!</definedName>
    <definedName name="CAJA">NA()</definedName>
    <definedName name="cajamin">#REF!</definedName>
    <definedName name="CALCULO_CARTERA">#REF!</definedName>
    <definedName name="calendario">#REF!</definedName>
    <definedName name="CALIDAD">#REF!</definedName>
    <definedName name="calvo">#REF!</definedName>
    <definedName name="cant_e">#REF!</definedName>
    <definedName name="Capital">#REF!</definedName>
    <definedName name="CARO">#REF!</definedName>
    <definedName name="casas">#REF!</definedName>
    <definedName name="CASH">NA()</definedName>
    <definedName name="CATEGORIAS">#REF!</definedName>
    <definedName name="CAUSALES">#REF!</definedName>
    <definedName name="Causalesdesv">#REF!</definedName>
    <definedName name="CBWorkbookPriority" hidden="1">-1069082714</definedName>
    <definedName name="ccc">#REF!</definedName>
    <definedName name="CD">#REF!</definedName>
    <definedName name="CDC">#REF!</definedName>
    <definedName name="cdvf">#REF!</definedName>
    <definedName name="CELDA">#REF!</definedName>
    <definedName name="CICLOCAR">#REF!</definedName>
    <definedName name="CICLOCORTE">#REF!</definedName>
    <definedName name="CICLOCTA">#REF!</definedName>
    <definedName name="CICLOEX">#REF!</definedName>
    <definedName name="CICLOIMP">#REF!</definedName>
    <definedName name="cider">#REF!</definedName>
    <definedName name="ciudad">#REF!</definedName>
    <definedName name="Clave">#REF!</definedName>
    <definedName name="COD">#REF!</definedName>
    <definedName name="CODIGO">#REF!</definedName>
    <definedName name="CODSEC">#REF!</definedName>
    <definedName name="com">#REF!</definedName>
    <definedName name="Come1">#REF!</definedName>
    <definedName name="Company_Name">#REF!</definedName>
    <definedName name="Comparar_CT_IV">#REF!</definedName>
    <definedName name="Comparativo">#REF!</definedName>
    <definedName name="compefactores">#REF!</definedName>
    <definedName name="completos">#REF!</definedName>
    <definedName name="con">#REF!</definedName>
    <definedName name="cons">#REF!</definedName>
    <definedName name="conso">#REF!</definedName>
    <definedName name="consol">#REF!</definedName>
    <definedName name="consolida">#REF!</definedName>
    <definedName name="consooid">#REF!</definedName>
    <definedName name="CONSULTOR">#REF!</definedName>
    <definedName name="CONTADOR">#REF!</definedName>
    <definedName name="CORRECCION">#REF!</definedName>
    <definedName name="CORRER">#REF!</definedName>
    <definedName name="CORTE">#REF!</definedName>
    <definedName name="COSTO">#REF!</definedName>
    <definedName name="Costo_por_Unidad">#REF!</definedName>
    <definedName name="Costo_por_Unidad_Garaje">#REF!</definedName>
    <definedName name="COTIZACION">#REF!</definedName>
    <definedName name="credicav">#REF!</definedName>
    <definedName name="CREDITO">#REF!</definedName>
    <definedName name="crist">#REF!</definedName>
    <definedName name="Crit_1">#REF!</definedName>
    <definedName name="Crit_10">#REF!</definedName>
    <definedName name="Crit_11">#REF!</definedName>
    <definedName name="Crit_12">#REF!</definedName>
    <definedName name="Crit_13">#REF!</definedName>
    <definedName name="Crit_14">#REF!</definedName>
    <definedName name="Crit_15">#REF!</definedName>
    <definedName name="Crit_16">#REF!</definedName>
    <definedName name="Crit_2">#REF!</definedName>
    <definedName name="Crit_3">#REF!</definedName>
    <definedName name="Crit_4">#REF!</definedName>
    <definedName name="Crit_5">#REF!</definedName>
    <definedName name="Crit_6">#REF!</definedName>
    <definedName name="Crit_7">#REF!</definedName>
    <definedName name="Crit_8">#REF!</definedName>
    <definedName name="Crit_9">#REF!</definedName>
    <definedName name="CS">#REF!</definedName>
    <definedName name="CT">#REF!</definedName>
    <definedName name="cuadre">#REF!</definedName>
    <definedName name="CUADRO_AREAS_2">#REF!</definedName>
    <definedName name="cuadro1">#REF!</definedName>
    <definedName name="cuadro2">#REF!</definedName>
    <definedName name="cuadro3">#REF!</definedName>
    <definedName name="cuadro4">#REF!</definedName>
    <definedName name="cuadro5">#REF!</definedName>
    <definedName name="cuadro6">#REF!</definedName>
    <definedName name="CUPOS_ECOPETROL">#REF!</definedName>
    <definedName name="d" hidden="1">#REF!</definedName>
    <definedName name="dasdas">#REF!</definedName>
    <definedName name="Data">#REF!</definedName>
    <definedName name="Databasse">#REF!</definedName>
    <definedName name="Date_of_Data">#REF!</definedName>
    <definedName name="Datos">#REF!</definedName>
    <definedName name="DATOS_CARTERA">#REF!</definedName>
    <definedName name="DATOS_IMPUESTOS">#REF!</definedName>
    <definedName name="DCV">#REF!</definedName>
    <definedName name="dd">#REF!</definedName>
    <definedName name="DDD">#REF!</definedName>
    <definedName name="DEBILIDADES">#REF!</definedName>
    <definedName name="DEMOLICIONES">#REF!</definedName>
    <definedName name="DEMORA1">#REF!</definedName>
    <definedName name="des">#REF!</definedName>
    <definedName name="DESCRIPCION">#REF!</definedName>
    <definedName name="DESEM_LEIDOS">#REF!</definedName>
    <definedName name="DEUDA__">#REF!</definedName>
    <definedName name="DEUDA_UPACS">#REF!</definedName>
    <definedName name="dfbgsdbg">#REF!</definedName>
    <definedName name="DFGTHFG">#REF!</definedName>
    <definedName name="dfv">#REF!</definedName>
    <definedName name="dgfrf">#REF!</definedName>
    <definedName name="Día_de_pago">#N/A</definedName>
    <definedName name="DiasCategorias">#REF!</definedName>
    <definedName name="diftotal">#REF!</definedName>
    <definedName name="Dimensiones">#REF!</definedName>
    <definedName name="direc">#REF!</definedName>
    <definedName name="Directos2013">#REF!</definedName>
    <definedName name="Disponibilidad_RSD1">#REF!</definedName>
    <definedName name="distr">#REF!</definedName>
    <definedName name="distri">#REF!</definedName>
    <definedName name="distrib">#REF!</definedName>
    <definedName name="DÓLAR">#REF!</definedName>
    <definedName name="drgtre">#REF!</definedName>
    <definedName name="du">#REF!</definedName>
    <definedName name="duca">#REF!</definedName>
    <definedName name="dummy">#REF!</definedName>
    <definedName name="dur">#REF!</definedName>
    <definedName name="dura">#REF!</definedName>
    <definedName name="durac">#REF!</definedName>
    <definedName name="duraccc">#REF!</definedName>
    <definedName name="DURACION">#REF!</definedName>
    <definedName name="durrrr">#REF!</definedName>
    <definedName name="durt">#REF!</definedName>
    <definedName name="durwe">#REF!</definedName>
    <definedName name="ECOMONICO">#REF!</definedName>
    <definedName name="EDAD">#REF!</definedName>
    <definedName name="edr">#REF!</definedName>
    <definedName name="eeeee">#REF!</definedName>
    <definedName name="eeeeeeeeeeeeeeeeeeeeeeeeee">#REF!</definedName>
    <definedName name="ein">#REF!</definedName>
    <definedName name="EJECUCION">#REF!</definedName>
    <definedName name="EME">#REF!</definedName>
    <definedName name="EMPRESA">#REF!</definedName>
    <definedName name="encabezado">#REF!</definedName>
    <definedName name="err">#REF!</definedName>
    <definedName name="ERRORCAR">#REF!</definedName>
    <definedName name="ERRORCTA">#REF!</definedName>
    <definedName name="ERRORI">#REF!</definedName>
    <definedName name="es">#REF!</definedName>
    <definedName name="essss">#REF!</definedName>
    <definedName name="EstimPlusValor">#REF!</definedName>
    <definedName name="estr">#REF!</definedName>
    <definedName name="estruc">#REF!</definedName>
    <definedName name="estruct">#REF!</definedName>
    <definedName name="estructu">#REF!</definedName>
    <definedName name="ESTRUCTURA">#REF!</definedName>
    <definedName name="Estudio">#REF!</definedName>
    <definedName name="etapas">#REF!</definedName>
    <definedName name="Excel_BuiltIn_Print_Area">#REF!</definedName>
    <definedName name="Excel_BuiltIn_Print_Area_1_1">#REF!</definedName>
    <definedName name="Excel_BuiltIn_Print_Area_2">#REF!</definedName>
    <definedName name="Excel_BuiltIn_Print_Titles">#REF!</definedName>
    <definedName name="Excel_BuiltIn_Print_Titles_1">(#REF!,#REF!)</definedName>
    <definedName name="EXITOSOS">#REF!</definedName>
    <definedName name="FACTIBILIDad_INICIAL">#REF!</definedName>
    <definedName name="faefaef">#REF!</definedName>
    <definedName name="FAXLSDSÑLASLSÑLSKÑKASÑD">#REF!</definedName>
    <definedName name="FCT_Cristina">#REF!</definedName>
    <definedName name="fd">#REF!</definedName>
    <definedName name="Fecha">#REF!</definedName>
    <definedName name="Fecha_de_pago">#REF!</definedName>
    <definedName name="FechaInicio">#REF!</definedName>
    <definedName name="FECHAS">#REF!</definedName>
    <definedName name="FechasGantt">#REF!</definedName>
    <definedName name="ffsfs">#REF!</definedName>
    <definedName name="fgsdthst">#REF!</definedName>
    <definedName name="Fila_de_encabezado">ROW(#REF!)</definedName>
    <definedName name="finanbank">#REF!</definedName>
    <definedName name="FINANCIERO">#REF!</definedName>
    <definedName name="FINCART">#REF!</definedName>
    <definedName name="FINEXC">#REF!</definedName>
    <definedName name="fjanlaek">#REF!</definedName>
    <definedName name="FJAPS">#REF!</definedName>
    <definedName name="FLUJO">#REF!</definedName>
    <definedName name="flujoa">#REF!</definedName>
    <definedName name="flujom">#REF!</definedName>
    <definedName name="flujot">#REF!</definedName>
    <definedName name="FOR">#REF!</definedName>
    <definedName name="FORTALEZA">#REF!</definedName>
    <definedName name="frde">#REF!</definedName>
    <definedName name="frgt">#REF!</definedName>
    <definedName name="fsdgfghgethwatrwq">#REF!</definedName>
    <definedName name="Gafico1">#REF!</definedName>
    <definedName name="GASTOSESCRITURACIONALTOS">#REF!</definedName>
    <definedName name="GERENTES">#REF!</definedName>
    <definedName name="gfasdgf">#REF!</definedName>
    <definedName name="ghsgs">#REF!</definedName>
    <definedName name="ghyj">#REF!</definedName>
    <definedName name="GLH">#REF!</definedName>
    <definedName name="globalesA">#REF!</definedName>
    <definedName name="gma">#REF!</definedName>
    <definedName name="gradiente">#REF!</definedName>
    <definedName name="graficas">#REF!</definedName>
    <definedName name="grafico2">#REF!</definedName>
    <definedName name="grales">#REF!</definedName>
    <definedName name="GRALESRITMOCAMBIADO">#REF!</definedName>
    <definedName name="grft">#REF!</definedName>
    <definedName name="gtfr">#REF!</definedName>
    <definedName name="gthy">#REF!</definedName>
    <definedName name="gtyui">#REF!</definedName>
    <definedName name="hgfs">#REF!</definedName>
    <definedName name="Historia">#REF!</definedName>
    <definedName name="hoja">#REF!</definedName>
    <definedName name="honorarios">#REF!</definedName>
    <definedName name="Honorarios2">#REF!</definedName>
    <definedName name="hujik">#REF!</definedName>
    <definedName name="hy">#REF!</definedName>
    <definedName name="hygrt">#REF!</definedName>
    <definedName name="hyju">#REF!</definedName>
    <definedName name="hyjuk">#REF!</definedName>
    <definedName name="i">#REF!</definedName>
    <definedName name="iii">#REF!</definedName>
    <definedName name="imp">#REF!</definedName>
    <definedName name="IMPL">#REF!</definedName>
    <definedName name="Importe_del_préstamo">#REF!</definedName>
    <definedName name="impres">#REF!</definedName>
    <definedName name="impresion">#REF!</definedName>
    <definedName name="Impresión_completa">#REF!</definedName>
    <definedName name="IMPREVISTOS">#REF!</definedName>
    <definedName name="INC">#REF!</definedName>
    <definedName name="incrementos">#REF!</definedName>
    <definedName name="INGRESOS" hidden="1">#REF!</definedName>
    <definedName name="Inicio_prestamo">#REF!</definedName>
    <definedName name="INSTALACION">#REF!</definedName>
    <definedName name="INSUMOS">#REF!</definedName>
    <definedName name="Int">#REF!</definedName>
    <definedName name="Int_acum">#REF!</definedName>
    <definedName name="interes">#REF!</definedName>
    <definedName name="Interés_total">#REF!</definedName>
    <definedName name="INTERVENTORIA">#REF!</definedName>
    <definedName name="INV_MAX">#REF!</definedName>
    <definedName name="INV_MIN">#REF!</definedName>
    <definedName name="INVERSION">#REF!</definedName>
    <definedName name="iopi">#REF!</definedName>
    <definedName name="j">#REF!</definedName>
    <definedName name="JFKUFLUYFÑ">#REF!</definedName>
    <definedName name="jhg">#REF!</definedName>
    <definedName name="jhgf">#REF!</definedName>
    <definedName name="jikol">#REF!</definedName>
    <definedName name="jj">#REF!</definedName>
    <definedName name="JORGE">#REF!</definedName>
    <definedName name="juhyg">#REF!</definedName>
    <definedName name="jui">#REF!</definedName>
    <definedName name="juio">#REF!</definedName>
    <definedName name="juki">#REF!</definedName>
    <definedName name="jukil">#REF!</definedName>
    <definedName name="jukilo">#REF!</definedName>
    <definedName name="k">#REF!</definedName>
    <definedName name="kaasg">#REF!</definedName>
    <definedName name="ke">#REF!</definedName>
    <definedName name="kiju">#REF!</definedName>
    <definedName name="kjh">#REF!</definedName>
    <definedName name="kjjkjkjkjkjkjkjkjkjkj">#REF!</definedName>
    <definedName name="L">#REF!</definedName>
    <definedName name="L_CALIFICACION">#REF!</definedName>
    <definedName name="L_PLAZO">#REF!</definedName>
    <definedName name="limcount" hidden="1">1</definedName>
    <definedName name="Linea">#REF!</definedName>
    <definedName name="LISTA_">#REF!</definedName>
    <definedName name="lista_electrod">#REF!</definedName>
    <definedName name="lista_lav">#REF!</definedName>
    <definedName name="lista_lavppal">#REF!</definedName>
    <definedName name="lista_lavwcs">#REF!</definedName>
    <definedName name="lista_mesoncoc">#REF!</definedName>
    <definedName name="lista_mesonwc">#REF!</definedName>
    <definedName name="lista_paredex">#REF!</definedName>
    <definedName name="lista_paredext">#REF!</definedName>
    <definedName name="lista_paredwc">#REF!</definedName>
    <definedName name="lista_paredwcppal">#REF!</definedName>
    <definedName name="lista_paredwcs">#REF!</definedName>
    <definedName name="lista_pisoalc2">#REF!</definedName>
    <definedName name="lista_pisoalc3">#REF!</definedName>
    <definedName name="lista_pisoalcppal">#REF!</definedName>
    <definedName name="lista_pisoalcs">#REF!</definedName>
    <definedName name="lista_pisosc">#REF!</definedName>
    <definedName name="lista_pisowc">#REF!</definedName>
    <definedName name="lista_pisowcppal">#REF!</definedName>
    <definedName name="lista_pisowcs">#REF!</definedName>
    <definedName name="listaelec">#REF!</definedName>
    <definedName name="listagg">#REF!</definedName>
    <definedName name="listalapa">#REF!</definedName>
    <definedName name="listalava">#REF!</definedName>
    <definedName name="listame">#REF!</definedName>
    <definedName name="listameso">#REF!</definedName>
    <definedName name="lkaslkas">#REF!</definedName>
    <definedName name="lkñklñ">#REF!</definedName>
    <definedName name="lkspdfjpsdojgpodjfhgpodfg">#REF!</definedName>
    <definedName name="loik">#REF!</definedName>
    <definedName name="lolis">#REF!,#REF!,#REF!,#REF!,#REF!,#REF!</definedName>
    <definedName name="loñp">#REF!</definedName>
    <definedName name="LOOPEX">#REF!</definedName>
    <definedName name="lopo">#REF!</definedName>
    <definedName name="LUGAR">#REF!</definedName>
    <definedName name="MACRO">#REF!</definedName>
    <definedName name="main">#REF!</definedName>
    <definedName name="mainanx">#REF!</definedName>
    <definedName name="mam">#REF!</definedName>
    <definedName name="mamposteri">#REF!</definedName>
    <definedName name="MAMPOSTERIA">#REF!</definedName>
    <definedName name="mapa">#REF!</definedName>
    <definedName name="MATRIZ1">#REF!</definedName>
    <definedName name="McBaseTareas">#REF!</definedName>
    <definedName name="McFiltroFecha">#REF!</definedName>
    <definedName name="McInicioNombres">#REF!</definedName>
    <definedName name="McRangoUno">#REF!</definedName>
    <definedName name="McVPN3070">#REF!</definedName>
    <definedName name="McVPN3070C">#REF!</definedName>
    <definedName name="McVPN7030">#REF!</definedName>
    <definedName name="McVPN7030C">#REF!</definedName>
    <definedName name="McVPNIgual">#REF!</definedName>
    <definedName name="McVPNIgualC">#REF!</definedName>
    <definedName name="McVPNInicio">#REF!</definedName>
    <definedName name="McVPNMine">#REF!</definedName>
    <definedName name="mercdo">#REF!</definedName>
    <definedName name="mjki">#REF!</definedName>
    <definedName name="mjnh">#REF!</definedName>
    <definedName name="ML">#REF!</definedName>
    <definedName name="MMMMM">#REF!</definedName>
    <definedName name="mnbv">#REF!</definedName>
    <definedName name="MODEL">#REF!</definedName>
    <definedName name="MODULOS">#REF!</definedName>
    <definedName name="N_VISITA">#REF!</definedName>
    <definedName name="NDF">#REF!</definedName>
    <definedName name="nhju">#REF!</definedName>
    <definedName name="nn">#REF!</definedName>
    <definedName name="nnnnn">#REF!</definedName>
    <definedName name="NNNNNNNN">#REF!</definedName>
    <definedName name="NOMBRECAT">#REF!</definedName>
    <definedName name="NORDEN">#REF!</definedName>
    <definedName name="Núm_de_pago">#REF!</definedName>
    <definedName name="Núm_pagos_al_año">#REF!</definedName>
    <definedName name="Número_de_pagos">#N/A</definedName>
    <definedName name="NUMEROCAT">#REF!</definedName>
    <definedName name="ñ">#REF!</definedName>
    <definedName name="ñlñlk">#REF!</definedName>
    <definedName name="ñplo">#REF!</definedName>
    <definedName name="O">#REF!</definedName>
    <definedName name="OD">#REF!</definedName>
    <definedName name="OPCION_DESEM">#REF!</definedName>
    <definedName name="opo">#REF!</definedName>
    <definedName name="OPRTUNIDADES">#REF!</definedName>
    <definedName name="ORDEN">#REF!</definedName>
    <definedName name="OTOS_PARAMETROS">#REF!</definedName>
    <definedName name="P">#REF!</definedName>
    <definedName name="P_politica">#REF!</definedName>
    <definedName name="Pago_adicional">#REF!</definedName>
    <definedName name="Pago_mensual_programado">#REF!</definedName>
    <definedName name="Pago_progr">#REF!</definedName>
    <definedName name="Pago_total">#REF!</definedName>
    <definedName name="Pagos_adicionales_programados">#REF!</definedName>
    <definedName name="pare">#REF!</definedName>
    <definedName name="PC">#REF!</definedName>
    <definedName name="PCE">#REF!</definedName>
    <definedName name="PCV">#REF!</definedName>
    <definedName name="periodo">#REF!</definedName>
    <definedName name="periodos">#REF!</definedName>
    <definedName name="PF">#REF!</definedName>
    <definedName name="pfsot_t1">#REF!</definedName>
    <definedName name="pfsot_t2">#REF!</definedName>
    <definedName name="PI">#REF!</definedName>
    <definedName name="PISOS">#REF!</definedName>
    <definedName name="pli">#REF!</definedName>
    <definedName name="plooo">#REF!</definedName>
    <definedName name="PLUSVALIA">#REF!</definedName>
    <definedName name="PMCC">#REF!</definedName>
    <definedName name="poioiuhjk">#REF!</definedName>
    <definedName name="pojip">#REF!</definedName>
    <definedName name="pol">#REF!</definedName>
    <definedName name="poli">#REF!</definedName>
    <definedName name="pond">#REF!</definedName>
    <definedName name="ppp">#REF!</definedName>
    <definedName name="ppppp">#REF!</definedName>
    <definedName name="pptoGMA">#REF!</definedName>
    <definedName name="PRECIO_DE_VENTA__UND">#REF!</definedName>
    <definedName name="prel">#REF!</definedName>
    <definedName name="preli">#REF!</definedName>
    <definedName name="prelimina">#REF!</definedName>
    <definedName name="preliminar">#REF!</definedName>
    <definedName name="PRELIMINARES">#REF!</definedName>
    <definedName name="prestamo">#REF!</definedName>
    <definedName name="PRESTAMOS_CLTE">#REF!</definedName>
    <definedName name="PRESTAMOS_CONS.">#REF!</definedName>
    <definedName name="PRESTOTAL">#REF!</definedName>
    <definedName name="PRESUPUESTO_FINANCIERO">#REF!</definedName>
    <definedName name="presupuestos">#REF!</definedName>
    <definedName name="PresuSinco">#REF!</definedName>
    <definedName name="PRIL">#REF!</definedName>
    <definedName name="PRJ_CODE">#REF!</definedName>
    <definedName name="PRJ_NAME">#REF!</definedName>
    <definedName name="PRO">#REF!</definedName>
    <definedName name="PRORRATA">#REF!</definedName>
    <definedName name="PROYECTO">#REF!</definedName>
    <definedName name="Proyectos">#REF!</definedName>
    <definedName name="prueba" hidden="1">#REF!</definedName>
    <definedName name="PTO">#REF!</definedName>
    <definedName name="Publicidad">#REF!</definedName>
    <definedName name="PUERTAS_A">#REF!</definedName>
    <definedName name="PUERTAS_B">#REF!</definedName>
    <definedName name="PUERTAS_C">#REF!</definedName>
    <definedName name="PUERTAS_D">#REF!</definedName>
    <definedName name="PUERTAS_E">#REF!</definedName>
    <definedName name="PUERTAS_F">#REF!</definedName>
    <definedName name="PUERTAS_G">#REF!</definedName>
    <definedName name="PUERTAS_H">#REF!</definedName>
    <definedName name="PUERTAS_I">#REF!</definedName>
    <definedName name="PYG">#REF!</definedName>
    <definedName name="pygasociat">#REF!</definedName>
    <definedName name="pygG">#REF!</definedName>
    <definedName name="q" hidden="1">#REF!</definedName>
    <definedName name="QQ">#REF!</definedName>
    <definedName name="qqq">#REF!</definedName>
    <definedName name="que">#REF!</definedName>
    <definedName name="QWE" hidden="1">#REF!</definedName>
    <definedName name="qwhgfhv">#REF!</definedName>
    <definedName name="RANGO2">#REF!</definedName>
    <definedName name="RANGO3">#REF!</definedName>
    <definedName name="RDL3TAB1">#REF!</definedName>
    <definedName name="RDL3TAB2">#REF!</definedName>
    <definedName name="re">#REF!</definedName>
    <definedName name="rec">#REF!</definedName>
    <definedName name="reca">#REF!</definedName>
    <definedName name="recaudo">#REF!</definedName>
    <definedName name="REIN">#REF!</definedName>
    <definedName name="reino">#REF!</definedName>
    <definedName name="reinooo">#REF!</definedName>
    <definedName name="REN">#REF!</definedName>
    <definedName name="RENDIMIENTO_CDT">#REF!</definedName>
    <definedName name="RENTABILIDAD">#REF!</definedName>
    <definedName name="Reparto_Cris">#REF!</definedName>
    <definedName name="REPRESENTANTE">#REF!</definedName>
    <definedName name="Restablecer_área_de_impresión">#N/A</definedName>
    <definedName name="RFP002_CIVIL_FC">#REF!</definedName>
    <definedName name="RFP002_CIVIL_LC">#REF!</definedName>
    <definedName name="RFP002_ELEC_FC">#REF!</definedName>
    <definedName name="RFP002_ELEC_LC">#REF!</definedName>
    <definedName name="RFP002_EQUIP_FC">#REF!</definedName>
    <definedName name="RFP002_EQUIP_LC">#REF!</definedName>
    <definedName name="RFP002_INSTR_FC">#REF!</definedName>
    <definedName name="RFP002_INSTR_LC">#REF!</definedName>
    <definedName name="RFP002_INSU_FC">#REF!</definedName>
    <definedName name="RFP002_INSU_LC">#REF!</definedName>
    <definedName name="RFP002_OTR1_FC">#REF!</definedName>
    <definedName name="RFP002_OTR1_LC">#REF!</definedName>
    <definedName name="RFP002_OTR2_FC">#REF!</definedName>
    <definedName name="RFP002_OTR2_LC">#REF!</definedName>
    <definedName name="RFP002_PAINT_FC">#REF!</definedName>
    <definedName name="RFP002_PAINT_LC">#REF!</definedName>
    <definedName name="RFP002_PIPE_FC">#REF!</definedName>
    <definedName name="RFP002_PIPE_LC">#REF!</definedName>
    <definedName name="RFP002_SRNO">#REF!</definedName>
    <definedName name="RFP002_TOTAL">#REF!</definedName>
    <definedName name="RFP003A_BQITC1">#REF!</definedName>
    <definedName name="RFP003A_BQITC2">#REF!</definedName>
    <definedName name="RFP003A_BQITC3">#REF!</definedName>
    <definedName name="RFP003A_TOTAL">#REF!</definedName>
    <definedName name="RFP003A_UAMH">#REF!</definedName>
    <definedName name="RFP003A_UR_CON_FC">#REF!</definedName>
    <definedName name="RFP003A_UR_CON_LC">#REF!</definedName>
    <definedName name="RFP003A_UR_MAT_FC">#REF!</definedName>
    <definedName name="RFP003A_UR_MAT_LC">#REF!</definedName>
    <definedName name="RFP003B_BQITC1">#REF!</definedName>
    <definedName name="RFP003B_BQITC2">#REF!</definedName>
    <definedName name="RFP003B_BQITC3">#REF!</definedName>
    <definedName name="RFP003B_TOTAL">#REF!</definedName>
    <definedName name="RFP003B_UAMH">#REF!</definedName>
    <definedName name="RFP003B_UR_CON_FC">#REF!</definedName>
    <definedName name="RFP003B_UR_CON_LC">#REF!</definedName>
    <definedName name="RFP003B_UR_MAT_FC">#REF!</definedName>
    <definedName name="RFP003B_UR_MAT_LC">#REF!</definedName>
    <definedName name="RFP003BRK_BSIZE">#REF!</definedName>
    <definedName name="RFP003BRK_INSU_CATE">#REF!</definedName>
    <definedName name="RFP003BRK_INSU_MAT">#REF!</definedName>
    <definedName name="RFP003BRK_INSU_THK">#REF!</definedName>
    <definedName name="RFP003BRK_PARTS">#REF!</definedName>
    <definedName name="RFP003BRK_TOTAL">#REF!</definedName>
    <definedName name="RFP003BRK_UAMH">#REF!</definedName>
    <definedName name="RFP003BRK_UR_CON_FC">#REF!</definedName>
    <definedName name="RFP003BRK_UR_CON_LC">#REF!</definedName>
    <definedName name="RFP003BRK_UR_MAT_FC">#REF!</definedName>
    <definedName name="RFP003BRK_UR_MAT_LC">#REF!</definedName>
    <definedName name="RFP003C_BQITC1">#REF!</definedName>
    <definedName name="RFP003C_BQITC2">#REF!</definedName>
    <definedName name="RFP003C_BQITC3">#REF!</definedName>
    <definedName name="RFP003C_TOTAL">#REF!</definedName>
    <definedName name="RFP003C_UAMH">#REF!</definedName>
    <definedName name="RFP003C_UR_CON_FC">#REF!</definedName>
    <definedName name="RFP003C_UR_CON_LC">#REF!</definedName>
    <definedName name="RFP003C_UR_MAT_FC">#REF!</definedName>
    <definedName name="RFP003C_UR_MAT_LC">#REF!</definedName>
    <definedName name="RFP003D_BQITC1">#REF!</definedName>
    <definedName name="RFP003D_BQITC2">#REF!</definedName>
    <definedName name="RFP003D_BQITC3">#REF!</definedName>
    <definedName name="RFP003D_TOTAL">#REF!</definedName>
    <definedName name="RFP003D_UAMH">#REF!</definedName>
    <definedName name="RFP003D_UR_CON_FC">#REF!</definedName>
    <definedName name="RFP003D_UR_CON_LC">#REF!</definedName>
    <definedName name="RFP003D_UR_MAT_FC">#REF!</definedName>
    <definedName name="RFP003D_UR_MAT_LC">#REF!</definedName>
    <definedName name="RFP003E_BQITC1">#REF!</definedName>
    <definedName name="RFP003E_BQITC2">#REF!</definedName>
    <definedName name="RFP003E_BQITC3">#REF!</definedName>
    <definedName name="RFP003E_TOTAL">#REF!</definedName>
    <definedName name="RFP003E_UAMH">#REF!</definedName>
    <definedName name="RFP003E_UR_CON_FC">#REF!</definedName>
    <definedName name="RFP003E_UR_CON_LC">#REF!</definedName>
    <definedName name="RFP003E_UR_MAT_FC">#REF!</definedName>
    <definedName name="RFP003E_UR_MAT_LC">#REF!</definedName>
    <definedName name="RFP003F_BQITC1">#REF!</definedName>
    <definedName name="RFP003F_BQITC2">#REF!</definedName>
    <definedName name="RFP003F_BQITC3">#REF!</definedName>
    <definedName name="RFP003F_TOTAL">#REF!</definedName>
    <definedName name="RFP003F_UAMH">#REF!</definedName>
    <definedName name="RFP003F_UR_CON_FC">#REF!</definedName>
    <definedName name="RFP003F_UR_CON_LC">#REF!</definedName>
    <definedName name="RFP003F_UR_MAT_FC">#REF!</definedName>
    <definedName name="RFP003F_UR_MAT_LC">#REF!</definedName>
    <definedName name="rgfar" hidden="1">#REF!</definedName>
    <definedName name="RISK_CAL">#REF!</definedName>
    <definedName name="RISK_PORC">#REF!</definedName>
    <definedName name="risk_res">#REF!</definedName>
    <definedName name="rrr">#REF!</definedName>
    <definedName name="S">#REF!</definedName>
    <definedName name="SALDLOTE">#REF!</definedName>
    <definedName name="SALDO_CDT">#REF!</definedName>
    <definedName name="Saldo_final">#REF!</definedName>
    <definedName name="Saldo_inicial">#REF!</definedName>
    <definedName name="SALDO_RECAUDAR">#REF!</definedName>
    <definedName name="SANDRA">#REF!</definedName>
    <definedName name="sandrita">#REF!</definedName>
    <definedName name="SAUSE">#REF!</definedName>
    <definedName name="sd">#REF!</definedName>
    <definedName name="sdaasda">#REF!</definedName>
    <definedName name="sdbvkhdagfhd">#REF!</definedName>
    <definedName name="sdf">#REF!</definedName>
    <definedName name="sdfgvsdv">#REF!</definedName>
    <definedName name="sdfsdvg">#REF!</definedName>
    <definedName name="sdvsd">#REF!</definedName>
    <definedName name="SECURITY.ABRAZADERAS">#REF!</definedName>
    <definedName name="sencount" hidden="1">1</definedName>
    <definedName name="so">#REF!</definedName>
    <definedName name="Solicitante">#REF!</definedName>
    <definedName name="sor">#REF!</definedName>
    <definedName name="SOSO" hidden="1">#REF!</definedName>
    <definedName name="sss">#REF!</definedName>
    <definedName name="ssssssssssssssss">#REF!</definedName>
    <definedName name="Start7">#REF!</definedName>
    <definedName name="Start8">#REF!</definedName>
    <definedName name="Start9">#REF!</definedName>
    <definedName name="SUBROGACION">#REF!</definedName>
    <definedName name="SUBTOTAL">#REF!</definedName>
    <definedName name="Summary">#REF!</definedName>
    <definedName name="Summary_3">#REF!</definedName>
    <definedName name="Summary_4">#REF!</definedName>
    <definedName name="SUSCRIPCION_CDT">#REF!</definedName>
    <definedName name="swde">#REF!</definedName>
    <definedName name="T_AHORROS">#REF!</definedName>
    <definedName name="T_BASICA">#REF!</definedName>
    <definedName name="t_bonos">#REF!</definedName>
    <definedName name="T_CAL">#REF!</definedName>
    <definedName name="T_CALFECHA">#REF!</definedName>
    <definedName name="T_Corto_Plazo">#REF!</definedName>
    <definedName name="T_denom">#REF!</definedName>
    <definedName name="T_DTF">#REF!</definedName>
    <definedName name="t_fondo">#REF!</definedName>
    <definedName name="T_MODPAG">#REF!</definedName>
    <definedName name="T_nliquidez">#REF!</definedName>
    <definedName name="t_objetivo">#REF!</definedName>
    <definedName name="T_plazo">#REF!</definedName>
    <definedName name="T_PORTAF">#REF!</definedName>
    <definedName name="T_TES">#REF!</definedName>
    <definedName name="T_Titulos">#REF!</definedName>
    <definedName name="T_vto">#REF!</definedName>
    <definedName name="T1_">#REF!</definedName>
    <definedName name="T2_">#REF!</definedName>
    <definedName name="T3_">#REF!</definedName>
    <definedName name="T4_">#REF!</definedName>
    <definedName name="tablaurb">#REF!</definedName>
    <definedName name="TASA_COSTOS">#REF!</definedName>
    <definedName name="Tasa_de_interés">#REF!</definedName>
    <definedName name="Tasa_de_interés_programada">#REF!</definedName>
    <definedName name="TASA_MAX">#REF!</definedName>
    <definedName name="TASA_MIN">#REF!</definedName>
    <definedName name="TASA_PRECIOS">#REF!</definedName>
    <definedName name="TCC">#REF!</definedName>
    <definedName name="TCM">#REF!</definedName>
    <definedName name="TCVPN">#REF!</definedName>
    <definedName name="TEC_Inquiry_No">#REF!</definedName>
    <definedName name="tgybg">#REF!</definedName>
    <definedName name="tiempo">#REF!</definedName>
    <definedName name="tipo">#REF!</definedName>
    <definedName name="TIPO_COSTO">#REF!</definedName>
    <definedName name="TIPOTIR">#REF!</definedName>
    <definedName name="TIPOTIR2">#REF!</definedName>
    <definedName name="tipovia">#REF!</definedName>
    <definedName name="tot">#REF!</definedName>
    <definedName name="Total">#REF!</definedName>
    <definedName name="TOTALES">#REF!</definedName>
    <definedName name="TOTUNID">#REF!</definedName>
    <definedName name="TOTUNIDADES">#REF!</definedName>
    <definedName name="tou">#REF!</definedName>
    <definedName name="TPV">#REF!</definedName>
    <definedName name="TRABAJO">#REF!</definedName>
    <definedName name="TRC">#REF!</definedName>
    <definedName name="trimestre">#REF!</definedName>
    <definedName name="TRM">#REF!</definedName>
    <definedName name="TRTR">#REF!</definedName>
    <definedName name="truct">#REF!</definedName>
    <definedName name="TT_DTF">#REF!</definedName>
    <definedName name="TV">"T_MODPAG"</definedName>
    <definedName name="U">#REF!</definedName>
    <definedName name="uiok">#REF!</definedName>
    <definedName name="Última_fila">#N/A</definedName>
    <definedName name="unidades">#REF!</definedName>
    <definedName name="unidadesactual">#REF!</definedName>
    <definedName name="UNO">#REF!</definedName>
    <definedName name="UPAC">#REF!</definedName>
    <definedName name="urba">#REF!</definedName>
    <definedName name="urbaarc">#REF!</definedName>
    <definedName name="urbadoq">#REF!</definedName>
    <definedName name="urbag">#REF!</definedName>
    <definedName name="urban">#REF!</definedName>
    <definedName name="URBANISMO">#REF!</definedName>
    <definedName name="URBANISMOAcueducto">#REF!</definedName>
    <definedName name="URBANISMOAGUASLLUVIAS">#REF!</definedName>
    <definedName name="URBANISMOAGUASNEGRAS">#REF!</definedName>
    <definedName name="URBANISMOAndConc">#REF!</definedName>
    <definedName name="URBANISMOCamAdoq">#REF!</definedName>
    <definedName name="URBANISMOCerramiento">#REF!</definedName>
    <definedName name="URBANISMOCicloruta">#REF!</definedName>
    <definedName name="URBANISMOConsolidado">#REF!</definedName>
    <definedName name="URBANISMOEmpradizacion">#REF!</definedName>
    <definedName name="URBANISMOSenderosPeat">#REF!</definedName>
    <definedName name="URBCaminos">#REF!</definedName>
    <definedName name="urbcee">#REF!</definedName>
    <definedName name="urbciclo">#REF!</definedName>
    <definedName name="urbcons">#REF!</definedName>
    <definedName name="URBConsolidado">#REF!</definedName>
    <definedName name="URBParqueadero">#REF!</definedName>
    <definedName name="URBRedes">#REF!</definedName>
    <definedName name="URBSalonComunal">#REF!</definedName>
    <definedName name="uyt">#REF!</definedName>
    <definedName name="v">#REF!</definedName>
    <definedName name="valor">#REF!</definedName>
    <definedName name="VALOR_DISTRIBUCION">#REF!</definedName>
    <definedName name="valor_presente">#REF!</definedName>
    <definedName name="Valores_especificados">IF(Importe_del_préstamo*Tasa_de_interés*Años_préstamo*Inicio_prestamo&gt;0,1,0)</definedName>
    <definedName name="Vendedores">#REF!</definedName>
    <definedName name="VENTANAS_A">#REF!</definedName>
    <definedName name="VENTANAS_B">#REF!</definedName>
    <definedName name="VENTANAS_C">#REF!</definedName>
    <definedName name="VENTANAS_D">#REF!</definedName>
    <definedName name="VENTANAS_E">#REF!</definedName>
    <definedName name="VENTANAS_F">#REF!</definedName>
    <definedName name="VENTANAS_G">#REF!</definedName>
    <definedName name="VENTANAS_H">#REF!</definedName>
    <definedName name="VENTANAS_I">#REF!</definedName>
    <definedName name="ventas">#REF!</definedName>
    <definedName name="vias">#REF!</definedName>
    <definedName name="VINCULADO">#REF!</definedName>
    <definedName name="visión">#REF!</definedName>
    <definedName name="viviendas">#REF!</definedName>
    <definedName name="VMES">#REF!</definedName>
    <definedName name="VPN">#REF!</definedName>
    <definedName name="vpnxm2">#REF!</definedName>
    <definedName name="vpnxm2_paste">OFFSET(#REF!,0,tipo,1,1)</definedName>
    <definedName name="VR._DESEMBOLSOS">#REF!</definedName>
    <definedName name="VTAS">#REF!</definedName>
    <definedName name="vunidad">#REF!</definedName>
    <definedName name="wd">#REF!</definedName>
    <definedName name="wefedf">#REF!</definedName>
    <definedName name="werfwrfw">(#REF!,#REF!)</definedName>
    <definedName name="wertty">#REF!</definedName>
    <definedName name="WORKNO">#REF!</definedName>
    <definedName name="wrgaweferf">#REF!</definedName>
    <definedName name="wrn.comite." hidden="1">{#N/A,#N/A,TRUE,"Posicion";#N/A,#N/A,TRUE,"Presentacion";#N/A,#N/A,TRUE,"analisis";#N/A,#N/A,TRUE,"PORTAFOLIO"}</definedName>
    <definedName name="wrn.Informe._.de._.Parametros." hidden="1">{"Parametros Lote",#N/A,TRUE,"Lote";"Parametros Ventas",#N/A,TRUE,"Ventas"}</definedName>
    <definedName name="wrn.NUevo." hidden="1">{"Parametros Honorarios",#N/A,FALSE,"Honorarios";"Parametros Impuestos",#N/A,FALSE,"Impuestos"}</definedName>
    <definedName name="wrn.Prueba." hidden="1">{"Negocio Total",#N/A,FALSE,"Ca0797";"Detalle Total",#N/A,FALSE,"Ca0797"}</definedName>
    <definedName name="wrn.Yuca." hidden="1">{#N/A,#N/A,FALSE,"Honorarios"}</definedName>
    <definedName name="wwwwwwwwwr444">#REF!</definedName>
    <definedName name="X">#REF!</definedName>
    <definedName name="XCVFRSD">#REF!</definedName>
    <definedName name="XX" hidden="1">#REF!</definedName>
    <definedName name="xxx">#REF!</definedName>
    <definedName name="XXXX">#REF!</definedName>
    <definedName name="yhtgdf">#REF!</definedName>
    <definedName name="ZHF">#REF!</definedName>
    <definedName name="zxsdsdas" hidden="1">{"Negocio Total",#N/A,FALSE,"Ca0797";"Detalle Total",#N/A,FALSE,"Ca0797"}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5" i="13" l="1"/>
  <c r="T55" i="13"/>
  <c r="U55" i="13"/>
  <c r="R55" i="13"/>
  <c r="E38" i="13"/>
  <c r="R13" i="13"/>
  <c r="S9" i="13"/>
  <c r="T8" i="13"/>
  <c r="T50" i="13"/>
  <c r="R50" i="13"/>
  <c r="U49" i="13"/>
  <c r="U48" i="13"/>
  <c r="S47" i="13"/>
  <c r="U47" i="13" s="1"/>
  <c r="S46" i="13"/>
  <c r="S50" i="13" s="1"/>
  <c r="U45" i="13"/>
  <c r="U44" i="13"/>
  <c r="T43" i="13"/>
  <c r="S43" i="13"/>
  <c r="R43" i="13"/>
  <c r="U42" i="13"/>
  <c r="U41" i="13"/>
  <c r="U40" i="13"/>
  <c r="U39" i="13"/>
  <c r="U38" i="13"/>
  <c r="U46" i="13" l="1"/>
  <c r="U50" i="13" s="1"/>
  <c r="U43" i="13"/>
  <c r="S35" i="13" l="1"/>
  <c r="U35" i="13" s="1"/>
  <c r="U34" i="13"/>
  <c r="T33" i="13"/>
  <c r="S33" i="13"/>
  <c r="R33" i="13"/>
  <c r="U32" i="13"/>
  <c r="U31" i="13"/>
  <c r="T30" i="13"/>
  <c r="S30" i="13"/>
  <c r="R30" i="13"/>
  <c r="U29" i="13"/>
  <c r="U28" i="13"/>
  <c r="T27" i="13"/>
  <c r="S27" i="13"/>
  <c r="R27" i="13"/>
  <c r="U26" i="13"/>
  <c r="U27" i="13" s="1"/>
  <c r="T24" i="13"/>
  <c r="S24" i="13"/>
  <c r="R24" i="13"/>
  <c r="F24" i="13"/>
  <c r="U23" i="13"/>
  <c r="U24" i="13" s="1"/>
  <c r="E23" i="13" s="1"/>
  <c r="T21" i="13"/>
  <c r="S21" i="13"/>
  <c r="R21" i="13"/>
  <c r="F21" i="13"/>
  <c r="U20" i="13"/>
  <c r="U21" i="13" s="1"/>
  <c r="T19" i="13"/>
  <c r="S19" i="13"/>
  <c r="R19" i="13"/>
  <c r="F19" i="13"/>
  <c r="U18" i="13"/>
  <c r="U19" i="13" s="1"/>
  <c r="U17" i="13"/>
  <c r="T17" i="13"/>
  <c r="S17" i="13"/>
  <c r="R17" i="13"/>
  <c r="F17" i="13"/>
  <c r="T14" i="13"/>
  <c r="S14" i="13"/>
  <c r="R14" i="13"/>
  <c r="F14" i="13"/>
  <c r="T12" i="13"/>
  <c r="S12" i="13"/>
  <c r="R12" i="13"/>
  <c r="F12" i="13"/>
  <c r="T10" i="13"/>
  <c r="S10" i="13"/>
  <c r="R10" i="13"/>
  <c r="F10" i="13"/>
  <c r="U9" i="13"/>
  <c r="U8" i="13"/>
  <c r="U7" i="13"/>
  <c r="U30" i="13" l="1"/>
  <c r="U33" i="13"/>
  <c r="U36" i="13"/>
  <c r="E34" i="13" s="1"/>
  <c r="U10" i="13"/>
  <c r="U12" i="13"/>
  <c r="U14" i="13"/>
  <c r="E16" i="13"/>
  <c r="AE169" i="11"/>
  <c r="X169" i="11"/>
  <c r="W169" i="11"/>
  <c r="V169" i="11"/>
  <c r="U169" i="11"/>
  <c r="T169" i="11"/>
  <c r="S169" i="11"/>
  <c r="R169" i="11"/>
  <c r="Q169" i="11"/>
  <c r="E169" i="11"/>
  <c r="AE163" i="11"/>
  <c r="X163" i="11"/>
  <c r="W163" i="11"/>
  <c r="V163" i="11"/>
  <c r="U163" i="11"/>
  <c r="T163" i="11"/>
  <c r="S163" i="11"/>
  <c r="R163" i="11"/>
  <c r="Q163" i="11"/>
  <c r="E163" i="11"/>
  <c r="AE160" i="11"/>
  <c r="X160" i="11"/>
  <c r="W160" i="11"/>
  <c r="V160" i="11"/>
  <c r="U160" i="11"/>
  <c r="T160" i="11"/>
  <c r="S160" i="11"/>
  <c r="R160" i="11"/>
  <c r="Q160" i="11"/>
  <c r="E160" i="11"/>
  <c r="AE156" i="11"/>
  <c r="X156" i="11"/>
  <c r="W156" i="11"/>
  <c r="V156" i="11"/>
  <c r="U156" i="11"/>
  <c r="T156" i="11"/>
  <c r="S156" i="11"/>
  <c r="R156" i="11"/>
  <c r="Q156" i="11"/>
  <c r="E156" i="11"/>
  <c r="AE153" i="11"/>
  <c r="X153" i="11"/>
  <c r="W153" i="11"/>
  <c r="V153" i="11"/>
  <c r="U153" i="11"/>
  <c r="T153" i="11"/>
  <c r="S153" i="11"/>
  <c r="R153" i="11"/>
  <c r="Q153" i="11"/>
  <c r="E153" i="11"/>
  <c r="AE150" i="11"/>
  <c r="X150" i="11"/>
  <c r="W150" i="11"/>
  <c r="V150" i="11"/>
  <c r="U150" i="11"/>
  <c r="T150" i="11"/>
  <c r="S150" i="11"/>
  <c r="R150" i="11"/>
  <c r="Q150" i="11"/>
  <c r="E150" i="11"/>
  <c r="AE147" i="11"/>
  <c r="X147" i="11"/>
  <c r="W147" i="11"/>
  <c r="V147" i="11"/>
  <c r="U147" i="11"/>
  <c r="T147" i="11"/>
  <c r="S147" i="11"/>
  <c r="R147" i="11"/>
  <c r="Q147" i="11"/>
  <c r="E147" i="11"/>
  <c r="AE143" i="11"/>
  <c r="X143" i="11"/>
  <c r="W143" i="11"/>
  <c r="V143" i="11"/>
  <c r="U143" i="11"/>
  <c r="T143" i="11"/>
  <c r="S143" i="11"/>
  <c r="R143" i="11"/>
  <c r="Q143" i="11"/>
  <c r="E143" i="11"/>
  <c r="AE138" i="11"/>
  <c r="X138" i="11"/>
  <c r="W138" i="11"/>
  <c r="V138" i="11"/>
  <c r="U138" i="11"/>
  <c r="T138" i="11"/>
  <c r="S138" i="11"/>
  <c r="R138" i="11"/>
  <c r="Q138" i="11"/>
  <c r="E138" i="11"/>
  <c r="D137" i="11"/>
  <c r="AE136" i="11"/>
  <c r="X136" i="11"/>
  <c r="W136" i="11"/>
  <c r="V136" i="11"/>
  <c r="U136" i="11"/>
  <c r="T136" i="11"/>
  <c r="S136" i="11"/>
  <c r="R136" i="11"/>
  <c r="Q136" i="11"/>
  <c r="E136" i="11"/>
  <c r="AE127" i="11"/>
  <c r="X127" i="11"/>
  <c r="W127" i="11"/>
  <c r="V127" i="11"/>
  <c r="U127" i="11"/>
  <c r="T127" i="11"/>
  <c r="S127" i="11"/>
  <c r="R127" i="11"/>
  <c r="Q127" i="11"/>
  <c r="E127" i="11"/>
  <c r="D123" i="11"/>
  <c r="AE122" i="11"/>
  <c r="X122" i="11"/>
  <c r="W122" i="11"/>
  <c r="V122" i="11"/>
  <c r="U122" i="11"/>
  <c r="T122" i="11"/>
  <c r="S122" i="11"/>
  <c r="R122" i="11"/>
  <c r="Q122" i="11"/>
  <c r="E122" i="11"/>
  <c r="AE117" i="11"/>
  <c r="X117" i="11"/>
  <c r="W117" i="11"/>
  <c r="V117" i="11"/>
  <c r="U117" i="11"/>
  <c r="T117" i="11"/>
  <c r="S117" i="11"/>
  <c r="R117" i="11"/>
  <c r="Q117" i="11"/>
  <c r="E117" i="11"/>
  <c r="AE114" i="11"/>
  <c r="X114" i="11"/>
  <c r="W114" i="11"/>
  <c r="V114" i="11"/>
  <c r="U114" i="11"/>
  <c r="T114" i="11"/>
  <c r="S114" i="11"/>
  <c r="R114" i="11"/>
  <c r="Q114" i="11"/>
  <c r="E114" i="11"/>
  <c r="AE110" i="11"/>
  <c r="X110" i="11"/>
  <c r="W110" i="11"/>
  <c r="V110" i="11"/>
  <c r="U110" i="11"/>
  <c r="T110" i="11"/>
  <c r="S110" i="11"/>
  <c r="R110" i="11"/>
  <c r="Q110" i="11"/>
  <c r="E110" i="11"/>
  <c r="AE106" i="11"/>
  <c r="X106" i="11"/>
  <c r="W106" i="11"/>
  <c r="V106" i="11"/>
  <c r="U106" i="11"/>
  <c r="T106" i="11"/>
  <c r="S106" i="11"/>
  <c r="R106" i="11"/>
  <c r="Q106" i="11"/>
  <c r="E106" i="11"/>
  <c r="AE103" i="11"/>
  <c r="X103" i="11"/>
  <c r="W103" i="11"/>
  <c r="V103" i="11"/>
  <c r="U103" i="11"/>
  <c r="T103" i="11"/>
  <c r="S103" i="11"/>
  <c r="R103" i="11"/>
  <c r="Q103" i="11"/>
  <c r="E103" i="11"/>
  <c r="D102" i="11"/>
  <c r="AE100" i="11"/>
  <c r="X100" i="11"/>
  <c r="W100" i="11"/>
  <c r="V100" i="11"/>
  <c r="U100" i="11"/>
  <c r="T100" i="11"/>
  <c r="S100" i="11"/>
  <c r="R100" i="11"/>
  <c r="Q100" i="11"/>
  <c r="E100" i="11"/>
  <c r="AE96" i="11"/>
  <c r="X96" i="11"/>
  <c r="W96" i="11"/>
  <c r="V96" i="11"/>
  <c r="U96" i="11"/>
  <c r="T96" i="11"/>
  <c r="S96" i="11"/>
  <c r="R96" i="11"/>
  <c r="Q96" i="11"/>
  <c r="E96" i="11"/>
  <c r="AE93" i="11"/>
  <c r="X93" i="11"/>
  <c r="W93" i="11"/>
  <c r="V93" i="11"/>
  <c r="U93" i="11"/>
  <c r="T93" i="11"/>
  <c r="S93" i="11"/>
  <c r="R93" i="11"/>
  <c r="Q93" i="11"/>
  <c r="E93" i="11"/>
  <c r="AE87" i="11"/>
  <c r="X87" i="11"/>
  <c r="W87" i="11"/>
  <c r="V87" i="11"/>
  <c r="U87" i="11"/>
  <c r="T87" i="11"/>
  <c r="S87" i="11"/>
  <c r="R87" i="11"/>
  <c r="Q87" i="11"/>
  <c r="E87" i="11"/>
  <c r="AE84" i="11"/>
  <c r="X84" i="11"/>
  <c r="W84" i="11"/>
  <c r="V84" i="11"/>
  <c r="U84" i="11"/>
  <c r="T84" i="11"/>
  <c r="S84" i="11"/>
  <c r="R84" i="11"/>
  <c r="Q84" i="11"/>
  <c r="E84" i="11"/>
  <c r="AE80" i="11"/>
  <c r="W80" i="11"/>
  <c r="V80" i="11"/>
  <c r="U80" i="11"/>
  <c r="S80" i="11"/>
  <c r="R80" i="11"/>
  <c r="Q80" i="11"/>
  <c r="E80" i="11"/>
  <c r="X79" i="11"/>
  <c r="X80" i="11" s="1"/>
  <c r="T79" i="11"/>
  <c r="T80" i="11" s="1"/>
  <c r="AE78" i="11"/>
  <c r="W78" i="11"/>
  <c r="V78" i="11"/>
  <c r="U78" i="11"/>
  <c r="S78" i="11"/>
  <c r="R78" i="11"/>
  <c r="Q78" i="11"/>
  <c r="E78" i="11"/>
  <c r="X77" i="11"/>
  <c r="X78" i="11" s="1"/>
  <c r="T77" i="11"/>
  <c r="T78" i="11" s="1"/>
  <c r="AE75" i="11"/>
  <c r="X75" i="11"/>
  <c r="W75" i="11"/>
  <c r="V75" i="11"/>
  <c r="U75" i="11"/>
  <c r="T75" i="11"/>
  <c r="S75" i="11"/>
  <c r="R75" i="11"/>
  <c r="Q75" i="11"/>
  <c r="E75" i="11"/>
  <c r="AE73" i="11"/>
  <c r="X73" i="11"/>
  <c r="W73" i="11"/>
  <c r="V73" i="11"/>
  <c r="U73" i="11"/>
  <c r="T73" i="11"/>
  <c r="S73" i="11"/>
  <c r="R73" i="11"/>
  <c r="Q73" i="11"/>
  <c r="E73" i="11"/>
  <c r="AE70" i="11"/>
  <c r="X70" i="11"/>
  <c r="W70" i="11"/>
  <c r="V70" i="11"/>
  <c r="U70" i="11"/>
  <c r="T70" i="11"/>
  <c r="S70" i="11"/>
  <c r="R70" i="11"/>
  <c r="Q70" i="11"/>
  <c r="E70" i="11"/>
  <c r="D69" i="11"/>
  <c r="AE67" i="11"/>
  <c r="W67" i="11"/>
  <c r="V67" i="11"/>
  <c r="U67" i="11"/>
  <c r="S67" i="11"/>
  <c r="R67" i="11"/>
  <c r="Q67" i="11"/>
  <c r="E67" i="11"/>
  <c r="X66" i="11"/>
  <c r="X67" i="11" s="1"/>
  <c r="T66" i="11"/>
  <c r="T67" i="11" s="1"/>
  <c r="AE65" i="11"/>
  <c r="W65" i="11"/>
  <c r="V65" i="11"/>
  <c r="U65" i="11"/>
  <c r="S65" i="11"/>
  <c r="R65" i="11"/>
  <c r="Q65" i="11"/>
  <c r="E65" i="11"/>
  <c r="X64" i="11"/>
  <c r="X65" i="11" s="1"/>
  <c r="T64" i="11"/>
  <c r="T65" i="11" s="1"/>
  <c r="AE63" i="11"/>
  <c r="W63" i="11"/>
  <c r="V63" i="11"/>
  <c r="U63" i="11"/>
  <c r="S63" i="11"/>
  <c r="R63" i="11"/>
  <c r="Q63" i="11"/>
  <c r="E63" i="11"/>
  <c r="X62" i="11"/>
  <c r="X63" i="11" s="1"/>
  <c r="T62" i="11"/>
  <c r="T63" i="11" s="1"/>
  <c r="AE61" i="11"/>
  <c r="W61" i="11"/>
  <c r="V61" i="11"/>
  <c r="U61" i="11"/>
  <c r="S61" i="11"/>
  <c r="R61" i="11"/>
  <c r="Q61" i="11"/>
  <c r="E61" i="11"/>
  <c r="X60" i="11"/>
  <c r="X61" i="11" s="1"/>
  <c r="T60" i="11"/>
  <c r="T61" i="11" s="1"/>
  <c r="AE59" i="11"/>
  <c r="V59" i="11"/>
  <c r="U59" i="11"/>
  <c r="S59" i="11"/>
  <c r="R59" i="11"/>
  <c r="Q59" i="11"/>
  <c r="E59" i="11"/>
  <c r="T58" i="11"/>
  <c r="AE57" i="11"/>
  <c r="V57" i="11"/>
  <c r="U57" i="11"/>
  <c r="S57" i="11"/>
  <c r="R57" i="11"/>
  <c r="Q57" i="11"/>
  <c r="E57" i="11"/>
  <c r="T56" i="11"/>
  <c r="W56" i="11" s="1"/>
  <c r="X56" i="11" s="1"/>
  <c r="T55" i="11"/>
  <c r="T57" i="11" s="1"/>
  <c r="S53" i="11"/>
  <c r="R53" i="11"/>
  <c r="Q53" i="11"/>
  <c r="E53" i="11"/>
  <c r="T52" i="11"/>
  <c r="AE50" i="11"/>
  <c r="AE53" i="11" s="1"/>
  <c r="W50" i="11"/>
  <c r="W53" i="11" s="1"/>
  <c r="S50" i="11"/>
  <c r="Q50" i="11"/>
  <c r="E50" i="11"/>
  <c r="R49" i="11"/>
  <c r="R48" i="11"/>
  <c r="T47" i="11" s="1"/>
  <c r="U46" i="11"/>
  <c r="U50" i="11" s="1"/>
  <c r="U53" i="11" s="1"/>
  <c r="T46" i="11"/>
  <c r="X46" i="11" s="1"/>
  <c r="X50" i="11" s="1"/>
  <c r="X53" i="11" s="1"/>
  <c r="AE44" i="11"/>
  <c r="X44" i="11"/>
  <c r="W44" i="11"/>
  <c r="V44" i="11"/>
  <c r="U44" i="11"/>
  <c r="S44" i="11"/>
  <c r="R44" i="11"/>
  <c r="Q44" i="11"/>
  <c r="E44" i="11"/>
  <c r="AE27" i="11"/>
  <c r="X27" i="11"/>
  <c r="W27" i="11"/>
  <c r="V27" i="11"/>
  <c r="U27" i="11"/>
  <c r="S27" i="11"/>
  <c r="R27" i="11"/>
  <c r="Q27" i="11"/>
  <c r="E27" i="11"/>
  <c r="AE21" i="11"/>
  <c r="X21" i="11"/>
  <c r="W21" i="11"/>
  <c r="V21" i="11"/>
  <c r="U21" i="11"/>
  <c r="S21" i="11"/>
  <c r="R21" i="11"/>
  <c r="Q21" i="11"/>
  <c r="T21" i="11" s="1"/>
  <c r="E21" i="11"/>
  <c r="AE19" i="11"/>
  <c r="X19" i="11"/>
  <c r="W19" i="11"/>
  <c r="V19" i="11"/>
  <c r="U19" i="11"/>
  <c r="S19" i="11"/>
  <c r="R19" i="11"/>
  <c r="Q19" i="11"/>
  <c r="T19" i="11" s="1"/>
  <c r="E19" i="11"/>
  <c r="AE17" i="11"/>
  <c r="X17" i="11"/>
  <c r="W17" i="11"/>
  <c r="V17" i="11"/>
  <c r="U17" i="11"/>
  <c r="S17" i="11"/>
  <c r="R17" i="11"/>
  <c r="Q17" i="11"/>
  <c r="E17" i="11"/>
  <c r="AE11" i="11"/>
  <c r="X11" i="11"/>
  <c r="W11" i="11"/>
  <c r="V11" i="11"/>
  <c r="U11" i="11"/>
  <c r="T11" i="11"/>
  <c r="S11" i="11"/>
  <c r="R11" i="11"/>
  <c r="Q11" i="11"/>
  <c r="E11" i="11"/>
  <c r="D10" i="11"/>
  <c r="AE8" i="11"/>
  <c r="X8" i="11"/>
  <c r="W8" i="11"/>
  <c r="V8" i="11"/>
  <c r="U8" i="11"/>
  <c r="S8" i="11"/>
  <c r="R8" i="11"/>
  <c r="Q8" i="11"/>
  <c r="E8" i="11"/>
  <c r="T7" i="11"/>
  <c r="T8" i="11" s="1"/>
  <c r="D7" i="11"/>
  <c r="E26" i="13" l="1"/>
  <c r="E7" i="13"/>
  <c r="T17" i="11"/>
  <c r="T27" i="11"/>
  <c r="T44" i="11"/>
  <c r="V46" i="11"/>
  <c r="V50" i="11" s="1"/>
  <c r="V53" i="11" s="1"/>
  <c r="T53" i="11"/>
  <c r="D52" i="11" s="1"/>
  <c r="W58" i="11"/>
  <c r="T59" i="11"/>
  <c r="D55" i="11" s="1"/>
  <c r="D82" i="11"/>
  <c r="D108" i="11"/>
  <c r="D140" i="11"/>
  <c r="X58" i="11"/>
  <c r="X59" i="11" s="1"/>
  <c r="W59" i="11"/>
  <c r="D77" i="11"/>
  <c r="D13" i="11"/>
  <c r="W55" i="11"/>
  <c r="R50" i="11"/>
  <c r="T50" i="11" s="1"/>
  <c r="D46" i="11" s="1"/>
  <c r="D23" i="11" l="1"/>
  <c r="X55" i="11"/>
  <c r="X57" i="11" s="1"/>
  <c r="W57" i="11"/>
</calcChain>
</file>

<file path=xl/comments1.xml><?xml version="1.0" encoding="utf-8"?>
<comments xmlns="http://schemas.openxmlformats.org/spreadsheetml/2006/main">
  <authors>
    <author>Carolina Cruz Sarmiento</author>
    <author>Julian Sanchez</author>
  </authors>
  <commentList>
    <comment ref="V10" authorId="0" shapeId="0">
      <text>
        <r>
          <rPr>
            <b/>
            <sz val="9"/>
            <color indexed="81"/>
            <rFont val="Tahoma"/>
            <family val="2"/>
          </rPr>
          <t>Carolina Cruz Sarmiento:</t>
        </r>
        <r>
          <rPr>
            <sz val="9"/>
            <color indexed="81"/>
            <rFont val="Tahoma"/>
            <family val="2"/>
          </rPr>
          <t xml:space="preserve">
ETAPA 2</t>
        </r>
      </text>
    </comment>
    <comment ref="AE108" authorId="1" shapeId="0">
      <text>
        <r>
          <rPr>
            <b/>
            <sz val="9"/>
            <color indexed="81"/>
            <rFont val="Tahoma"/>
            <family val="2"/>
          </rPr>
          <t>Julian Sanchez:</t>
        </r>
        <r>
          <rPr>
            <sz val="9"/>
            <color indexed="81"/>
            <rFont val="Tahoma"/>
            <family val="2"/>
          </rPr>
          <t xml:space="preserve">
esta uniido con 2028</t>
        </r>
      </text>
    </comment>
  </commentList>
</comments>
</file>

<file path=xl/comments2.xml><?xml version="1.0" encoding="utf-8"?>
<comments xmlns="http://schemas.openxmlformats.org/spreadsheetml/2006/main">
  <authors>
    <author/>
  </authors>
  <commentList>
    <comment ref="O32" authorId="0" shapeId="0">
      <text>
        <r>
          <rPr>
            <sz val="11"/>
            <color rgb="FF000000"/>
            <rFont val="Calibri"/>
            <family val="2"/>
          </rPr>
          <t xml:space="preserve">@david.carrillo@constructorabolivar.com Nos puedes ayudar a confirmar como se manejará las licencias?
</t>
        </r>
        <r>
          <rPr>
            <sz val="11"/>
            <color rgb="FF000000"/>
            <rFont val="Calibri"/>
            <family val="2"/>
          </rPr>
          <t xml:space="preserve">_Asignada a david.carrillo@constructorabolivar.com_
</t>
        </r>
        <r>
          <rPr>
            <sz val="11"/>
            <color rgb="FF000000"/>
            <rFont val="Calibri"/>
            <family val="2"/>
          </rPr>
          <t xml:space="preserve">	-Manuela Diaz Bacca</t>
        </r>
      </text>
    </comment>
    <comment ref="O34" authorId="0" shapeId="0">
      <text>
        <r>
          <rPr>
            <sz val="11"/>
            <color rgb="FF000000"/>
            <rFont val="Calibri"/>
            <family val="2"/>
          </rPr>
          <t xml:space="preserve">@david.carrillo@constructorabolivar.com  Nos puedes ayudar a confirmar como se manejará las licencias?
</t>
        </r>
        <r>
          <rPr>
            <sz val="11"/>
            <color rgb="FF000000"/>
            <rFont val="Calibri"/>
            <family val="2"/>
          </rPr>
          <t xml:space="preserve">_Asignada a david.carrillo@constructorabolivar.com_
</t>
        </r>
        <r>
          <rPr>
            <sz val="11"/>
            <color rgb="FF000000"/>
            <rFont val="Calibri"/>
            <family val="2"/>
          </rPr>
          <t xml:space="preserve">	-Manuela Diaz Bacca</t>
        </r>
      </text>
    </comment>
  </commentList>
</comments>
</file>

<file path=xl/sharedStrings.xml><?xml version="1.0" encoding="utf-8"?>
<sst xmlns="http://schemas.openxmlformats.org/spreadsheetml/2006/main" count="1465" uniqueCount="342">
  <si>
    <t>Fecha de actualización: MARZO/2025</t>
  </si>
  <si>
    <r>
      <rPr>
        <sz val="16"/>
        <color rgb="FF7030A0"/>
        <rFont val="Calibri"/>
        <family val="2"/>
        <scheme val="minor"/>
      </rPr>
      <t xml:space="preserve"> LICENCIAMIENTO PROYECTOS - PLANES PARCIALES DE DESARROLLO Y RENOVACIÓN URBANA
</t>
    </r>
    <r>
      <rPr>
        <sz val="12"/>
        <color rgb="FF7030A0"/>
        <rFont val="Calibri"/>
        <family val="2"/>
        <scheme val="minor"/>
      </rPr>
      <t>PROYECCIÓN ENTREGA DE VIVIENDAS - 2025/2027</t>
    </r>
  </si>
  <si>
    <t>1. DATOS GENERALES</t>
  </si>
  <si>
    <t>2. INFORMACIÓN GENERAL POR PROYECTO</t>
  </si>
  <si>
    <t>3. UNIDADES PENDIENTES 
POR COMERCIALIZAR</t>
  </si>
  <si>
    <t>4. OFERTA PREFERENTE</t>
  </si>
  <si>
    <t>5. EQUIPAMIENTOS</t>
  </si>
  <si>
    <t>OBSERVACIONES</t>
  </si>
  <si>
    <t>PLAN PARCIAL</t>
  </si>
  <si>
    <t>DESARROLLADOR</t>
  </si>
  <si>
    <t>VIVIENDA</t>
  </si>
  <si>
    <t>FECHA
ENTREGA VIV</t>
  </si>
  <si>
    <t>SALIDA
VENTAS</t>
  </si>
  <si>
    <t>RES. LICENCIA 
URBANISMO</t>
  </si>
  <si>
    <r>
      <t xml:space="preserve">FECHA 
EJECUTORIA
</t>
    </r>
    <r>
      <rPr>
        <sz val="10"/>
        <color theme="0"/>
        <rFont val="Calibri Light"/>
        <family val="2"/>
        <scheme val="major"/>
      </rPr>
      <t>(dd|mm|aa)</t>
    </r>
  </si>
  <si>
    <t>UGU</t>
  </si>
  <si>
    <t>ETAPA DE DESARROLLO</t>
  </si>
  <si>
    <t>NOMBRE PROYECTO</t>
  </si>
  <si>
    <t xml:space="preserve">MANZANA </t>
  </si>
  <si>
    <r>
      <t xml:space="preserve">FECHA
SALIDA A VENTAS O PROYECTADA
</t>
    </r>
    <r>
      <rPr>
        <sz val="10"/>
        <rFont val="Calibri Light"/>
        <family val="2"/>
        <scheme val="major"/>
      </rPr>
      <t>(dd|mm|aa) /
 (1,2,3,4 trimestre 2025/26/27)</t>
    </r>
  </si>
  <si>
    <t>L-CONSTRUCCIÓN</t>
  </si>
  <si>
    <r>
      <t xml:space="preserve">FECHA EJECUTORIA
</t>
    </r>
    <r>
      <rPr>
        <sz val="10"/>
        <color theme="0"/>
        <rFont val="Calibri Light"/>
        <family val="2"/>
        <scheme val="major"/>
      </rPr>
      <t>(dd|mm|aa)</t>
    </r>
  </si>
  <si>
    <r>
      <t xml:space="preserve">FECHA
ENTREGA VIV
</t>
    </r>
    <r>
      <rPr>
        <sz val="10"/>
        <color rgb="FFFF0000"/>
        <rFont val="Calibri Light"/>
        <family val="2"/>
        <scheme val="major"/>
      </rPr>
      <t>(dd|mm|aa) / (1,2,3,4 trimestre 2025/26/27)</t>
    </r>
  </si>
  <si>
    <t xml:space="preserve"> un. VIP</t>
  </si>
  <si>
    <t>un. VIS</t>
  </si>
  <si>
    <t>un. NO VIS</t>
  </si>
  <si>
    <t>TOTAL VIIVENDA</t>
  </si>
  <si>
    <t xml:space="preserve"> VIP un</t>
  </si>
  <si>
    <t xml:space="preserve"> VIS un</t>
  </si>
  <si>
    <t>UNIDADES NO VIS un</t>
  </si>
  <si>
    <t>SE PRESENTO A SDHT
(SI/NO)</t>
  </si>
  <si>
    <t>SEPARACIÓN
si/no</t>
  </si>
  <si>
    <t>VIP 
separadas</t>
  </si>
  <si>
    <t>ÁREA MIN PROMEDIO VIP</t>
  </si>
  <si>
    <t>VIS 
separadas</t>
  </si>
  <si>
    <t>ÁREA MIN PROMEDIO
VIS</t>
  </si>
  <si>
    <t>AREA CESIÓN EQUIPAMIENTO</t>
  </si>
  <si>
    <t>ETAPA</t>
  </si>
  <si>
    <r>
      <t xml:space="preserve">FECHA DE TRANSFERENCIA O PROYECTADA
</t>
    </r>
    <r>
      <rPr>
        <sz val="10"/>
        <color theme="0"/>
        <rFont val="Calibri Light"/>
        <family val="2"/>
        <scheme val="major"/>
      </rPr>
      <t>(dd|mm|aa) / (1,2,3,4 trimestre 2025/26/27)</t>
    </r>
  </si>
  <si>
    <t>Identificación de rutas críticas por parte del constructor para el desarrollo del proyecto.</t>
  </si>
  <si>
    <t>El Rosario</t>
  </si>
  <si>
    <t>CONSTRUCTORA CAPITAL</t>
  </si>
  <si>
    <t>POR INICIAR TRAMITE</t>
  </si>
  <si>
    <t>Plan Parcial No. 10 - El Rosario</t>
  </si>
  <si>
    <t>2, 3 y 4</t>
  </si>
  <si>
    <t>1 trimestre 2026</t>
  </si>
  <si>
    <t>Acercamiento SDHT</t>
  </si>
  <si>
    <t>SUBTOTAL</t>
  </si>
  <si>
    <t>Los Ejidos</t>
  </si>
  <si>
    <t>CONSTRUCCIONES BUEN VIVIR</t>
  </si>
  <si>
    <t>SI</t>
  </si>
  <si>
    <t>N/A</t>
  </si>
  <si>
    <t>SOLERA 13 PARQUE CENTRAL</t>
  </si>
  <si>
    <t>IV TRIMESTRE 2028</t>
  </si>
  <si>
    <t>NO</t>
  </si>
  <si>
    <t>Mazda - Mavaia</t>
  </si>
  <si>
    <t>CONSTRUCTORA FERNANDO MAZUERA S.A.</t>
  </si>
  <si>
    <t>ÚNICA</t>
  </si>
  <si>
    <t>ALONDRAS DE CANTOVAL</t>
  </si>
  <si>
    <t>11001-5-24-1382</t>
  </si>
  <si>
    <t xml:space="preserve">12|08|2024 </t>
  </si>
  <si>
    <t>4 trim 2026/1 trim 2027</t>
  </si>
  <si>
    <t>42m2</t>
  </si>
  <si>
    <t>MIRALTA</t>
  </si>
  <si>
    <t>2027/28/29/30</t>
  </si>
  <si>
    <t>PRADEROS DE CANTOVAL</t>
  </si>
  <si>
    <t>2027/28/29</t>
  </si>
  <si>
    <t>SUPERMANZANA</t>
  </si>
  <si>
    <t>Smz1</t>
  </si>
  <si>
    <t>2030/31/32</t>
  </si>
  <si>
    <t>11001-4-22-0865</t>
  </si>
  <si>
    <t>TURPIALES DE CANTOVAL</t>
  </si>
  <si>
    <t xml:space="preserve"> 11001-4-22-1177/ 11001-3 23-2488</t>
  </si>
  <si>
    <t xml:space="preserve">23|09|2022 - 22|01|2024 </t>
  </si>
  <si>
    <t>3 trim 2025/2 trim 2026</t>
  </si>
  <si>
    <t>45m2</t>
  </si>
  <si>
    <t>18.744,47 m2</t>
  </si>
  <si>
    <t>1 trimestre 2029</t>
  </si>
  <si>
    <t>Firma Carta de Compromiso y asiganación supervisor. Permiso ANI cruce férreo Av Parque Guaymaral Norte. Permiso ANI empate Av Parque Guaymaral Norte con Av Alberto Lleras Camargo. Prórroga POC de Q.Patiño por Av Parque Guaymaral Norte.</t>
  </si>
  <si>
    <t>TINGUAS DE CANTOCAL</t>
  </si>
  <si>
    <t>11001-4-21-2099/11001-4-22-1178</t>
  </si>
  <si>
    <t xml:space="preserve">30|09|2022 - 22|01|2024 </t>
  </si>
  <si>
    <t>2, 3 trim 2025</t>
  </si>
  <si>
    <t>Mudela del Río</t>
  </si>
  <si>
    <t xml:space="preserve">FERNANDO MAZUERA Y CIA </t>
  </si>
  <si>
    <t>2029/2030/2031</t>
  </si>
  <si>
    <t xml:space="preserve">Incorporación Topográfica - Estudios detallados de Amenza y Riesgo - Saneamiento E.P San Simón - </t>
  </si>
  <si>
    <t>2029/2030</t>
  </si>
  <si>
    <t>-</t>
  </si>
  <si>
    <t xml:space="preserve">Bosques de San José </t>
  </si>
  <si>
    <t>AR CONSTRUCCIONES</t>
  </si>
  <si>
    <t>En espera de adopción del PP para inicio de Licenciamiento</t>
  </si>
  <si>
    <t>UGU 1</t>
  </si>
  <si>
    <t>Año 5 (Despues de aprobado el PP)</t>
  </si>
  <si>
    <t>Año 7 (Despues de aprobado el PP)</t>
  </si>
  <si>
    <t>No todavía</t>
  </si>
  <si>
    <t>36 m2</t>
  </si>
  <si>
    <t>50 m2</t>
  </si>
  <si>
    <t xml:space="preserve">Se cuenta con 16 viabilidades de 17, faltando unicamente la viabilidad de Acueducto para aprobación de Plan Parcial. </t>
  </si>
  <si>
    <t>UGU 2</t>
  </si>
  <si>
    <t>Año 1 (Despues de aprobado el PP)</t>
  </si>
  <si>
    <t>Año 2 (Despues de aprobado el PP)</t>
  </si>
  <si>
    <t>El Coral</t>
  </si>
  <si>
    <t>POR DEFINIR</t>
  </si>
  <si>
    <t>CONCERTACIÓN AMBIENTAL</t>
  </si>
  <si>
    <t>PLAN PARCIAL EL CORAL</t>
  </si>
  <si>
    <t>1, 2, 3, 13, 14, 15, 16 Y 17</t>
  </si>
  <si>
    <t>El Otoño</t>
  </si>
  <si>
    <t>URBANSA</t>
  </si>
  <si>
    <t>Etapa V</t>
  </si>
  <si>
    <t>Hacienda Los Lagos</t>
  </si>
  <si>
    <t>3 trimestre 2027</t>
  </si>
  <si>
    <t>1 trimestre 2031</t>
  </si>
  <si>
    <t>NA</t>
  </si>
  <si>
    <t>Etapa VI</t>
  </si>
  <si>
    <t>2 trimestre 2028</t>
  </si>
  <si>
    <t>2 trimestre 2032</t>
  </si>
  <si>
    <t>Etapa IV</t>
  </si>
  <si>
    <t>3 trimestre 2026</t>
  </si>
  <si>
    <t>4 trimestre 2029</t>
  </si>
  <si>
    <t>Etapa III</t>
  </si>
  <si>
    <t>Etapa II</t>
  </si>
  <si>
    <t>AC 11001-5-24-1147</t>
  </si>
  <si>
    <t>Etapa I</t>
  </si>
  <si>
    <t>AC11001-5-23-3439</t>
  </si>
  <si>
    <t>11001-1-21-2829</t>
  </si>
  <si>
    <t>Santelmo</t>
  </si>
  <si>
    <t>LC 11001-5-23-3916</t>
  </si>
  <si>
    <t>Rafael Uribe 70</t>
  </si>
  <si>
    <t>Suprema constructora SAS</t>
  </si>
  <si>
    <t>en tramite plano topografico incorporado</t>
  </si>
  <si>
    <t>Pacifico</t>
  </si>
  <si>
    <t>2 semestre 2028</t>
  </si>
  <si>
    <t>2 semestre 2032</t>
  </si>
  <si>
    <t>no cumplo aun con requisitos</t>
  </si>
  <si>
    <t>1 semestre 2032</t>
  </si>
  <si>
    <t>2 semestre 2025</t>
  </si>
  <si>
    <t>2 semestre 2031</t>
  </si>
  <si>
    <t>plano topografico incorporado para obtener licencia de urbanismo</t>
  </si>
  <si>
    <t>1 semestre 2026</t>
  </si>
  <si>
    <t>1semestre 2031</t>
  </si>
  <si>
    <t>2 semestre 2027</t>
  </si>
  <si>
    <t>2 semeste 2030</t>
  </si>
  <si>
    <t>Alameda de la Concordia</t>
  </si>
  <si>
    <t>CUSEZAR</t>
  </si>
  <si>
    <t>11001-3-24-2231</t>
  </si>
  <si>
    <t>Alicante</t>
  </si>
  <si>
    <t>4to trimestre 2019</t>
  </si>
  <si>
    <t>11001-1-22-3305</t>
  </si>
  <si>
    <t>02|10|2022</t>
  </si>
  <si>
    <t>3er trimestre 2026</t>
  </si>
  <si>
    <t>Andalucía</t>
  </si>
  <si>
    <t>2do trimestre 2020</t>
  </si>
  <si>
    <t xml:space="preserve"> 11001-1-22-3306</t>
  </si>
  <si>
    <t>28|11|2022</t>
  </si>
  <si>
    <t>1er trimestre 2023</t>
  </si>
  <si>
    <t xml:space="preserve">PLAN PARCIAL TRAINGULO DE BAVARIA </t>
  </si>
  <si>
    <t xml:space="preserve">INGEURBE </t>
  </si>
  <si>
    <t>RES 11001-1-24-1598</t>
  </si>
  <si>
    <t>1B</t>
  </si>
  <si>
    <t xml:space="preserve">PP BAVARIA MZ 2 (8) - NATIVA Torre 1 </t>
  </si>
  <si>
    <t>RES 11001-1-23-2744</t>
  </si>
  <si>
    <t>PP BAVARIA MZ 2 (8) - NATIVA Torre 2</t>
  </si>
  <si>
    <t>En proceso</t>
  </si>
  <si>
    <t>3A</t>
  </si>
  <si>
    <t>PIAZZA</t>
  </si>
  <si>
    <t>PIAZZA Torre 3</t>
  </si>
  <si>
    <t xml:space="preserve">Sin fecha </t>
  </si>
  <si>
    <t>PP BAVARIA MZ 2 (8) - NATIVA Torre 6</t>
  </si>
  <si>
    <t>PIAZZA Torre 1</t>
  </si>
  <si>
    <t>Se proyecta radicar la primera semana de Abril</t>
  </si>
  <si>
    <t>PIAZZA Torre 2</t>
  </si>
  <si>
    <t>Sin fecha</t>
  </si>
  <si>
    <t>VENTO</t>
  </si>
  <si>
    <t>VENTO TORRE 1</t>
  </si>
  <si>
    <t>En proceso de firma y notificación</t>
  </si>
  <si>
    <t xml:space="preserve">SI </t>
  </si>
  <si>
    <t>PDTE</t>
  </si>
  <si>
    <t>PEND</t>
  </si>
  <si>
    <t>VENTO TORRE 2</t>
  </si>
  <si>
    <t xml:space="preserve">PP BAVARIA MZ 2 (8) - NATIVA Torre 3 </t>
  </si>
  <si>
    <t xml:space="preserve">PP BAVARIA MZ 2 (8) - NATIVA Torre 4 </t>
  </si>
  <si>
    <t>PP BAVARIA MZ 2 (8) - NATIVA Torre 5</t>
  </si>
  <si>
    <t>UG3B</t>
  </si>
  <si>
    <t>PP BAVARIA MZ 1 (4) -TERRA Torre 3</t>
  </si>
  <si>
    <t>PP BAVARIA MZ 1 (4) -TERRA Torre 2</t>
  </si>
  <si>
    <t>PP BAVARIA MZ 1 (4) -TERRA Torre 1</t>
  </si>
  <si>
    <t>Plan parcial de renovación urbana - Ferrocarril calle 13</t>
  </si>
  <si>
    <t>Centrik Park</t>
  </si>
  <si>
    <t>RES 11001-3- 22-0104</t>
  </si>
  <si>
    <t>CENTRIK ET 3</t>
  </si>
  <si>
    <t>CENTRIK PARK Torre 5</t>
  </si>
  <si>
    <t>CENTRIK ET 2</t>
  </si>
  <si>
    <t>CENTRIK PARK Torre 3</t>
  </si>
  <si>
    <t>CENTRIK PARK Torre 4</t>
  </si>
  <si>
    <t>PARQUE CENTRAL LOS ROBLES</t>
  </si>
  <si>
    <t>RES 11001-3-22-1433</t>
  </si>
  <si>
    <t xml:space="preserve"> ALBURA</t>
  </si>
  <si>
    <t>PP LOS ROBLES LOTE 3 - ALBURA 3A Torre 1</t>
  </si>
  <si>
    <t>Sin radicar</t>
  </si>
  <si>
    <t>PP LOS ROBLES LOTE 3 - ALBURA 3A Torre 2</t>
  </si>
  <si>
    <t>PP LOS ROBLES LOTE 3 - ALBURA 3B Torre 4</t>
  </si>
  <si>
    <t>PP LOS ROBLES LOTE 3 - ALBURA 3B Torre 3</t>
  </si>
  <si>
    <t xml:space="preserve"> FLORA </t>
  </si>
  <si>
    <t>PP LOS ROBLES LOTE 2 - FLORA Torre 1</t>
  </si>
  <si>
    <t>RES 11001-1-23-2384</t>
  </si>
  <si>
    <t>PP LOS ROBLES LOTE 2 - FLORA Torre 3</t>
  </si>
  <si>
    <t>PP LOS ROBLES LOTE 2 - FLORA Torre 2</t>
  </si>
  <si>
    <t>PP LOS ROBLES LOTE 2 - FLORA Torre 4</t>
  </si>
  <si>
    <t xml:space="preserve"> MADERO</t>
  </si>
  <si>
    <t>PP LOS ROBLES LOTE 1 - MADERO Torre 1</t>
  </si>
  <si>
    <t>RES 11001-1-23-1817</t>
  </si>
  <si>
    <t>PP LOS ROBLES LOTE 1 - MADERO Torre 2</t>
  </si>
  <si>
    <t>PP LOS ROBLES LOTE 1 - MADERO Torre 3</t>
  </si>
  <si>
    <t>LIVING CONSTRUCCIONES SAS</t>
  </si>
  <si>
    <t>53 LIVING</t>
  </si>
  <si>
    <t>53 LIVING Torre 1</t>
  </si>
  <si>
    <t>RES 11001-1-23-2006</t>
  </si>
  <si>
    <t>53 LIVING Torre 2</t>
  </si>
  <si>
    <t>53 LIVING Torre 3</t>
  </si>
  <si>
    <t>53 LIVING Torre 4</t>
  </si>
  <si>
    <t>63 LIVING</t>
  </si>
  <si>
    <t>63 LIVING Torre 1</t>
  </si>
  <si>
    <t>RES 11001-1-24-1479</t>
  </si>
  <si>
    <t>63 LIVING Torre 2</t>
  </si>
  <si>
    <t>63 LIVING Torre 3</t>
  </si>
  <si>
    <t>63 LIVING Torre 8</t>
  </si>
  <si>
    <t>63 LIVING Torre 4</t>
  </si>
  <si>
    <t>63 LIVING Torre 5</t>
  </si>
  <si>
    <t>63 LIVING Torre 6</t>
  </si>
  <si>
    <t>63 LIVING Torre 7</t>
  </si>
  <si>
    <t>Ingeurbe</t>
  </si>
  <si>
    <t>BURANO</t>
  </si>
  <si>
    <t>RES 11001-3-22-1206</t>
  </si>
  <si>
    <t>CORTTEZA</t>
  </si>
  <si>
    <t>CORTTEZA Torre 3</t>
  </si>
  <si>
    <t>CORTTEZA Torre 1</t>
  </si>
  <si>
    <t>CORTTEZA Torre 2</t>
  </si>
  <si>
    <t>TREZE CONSTRUCCIONES SAS</t>
  </si>
  <si>
    <t xml:space="preserve">TREZE </t>
  </si>
  <si>
    <t>TREZE Torre 3</t>
  </si>
  <si>
    <t>RES 11001-1-24-1873</t>
  </si>
  <si>
    <t>TREZE Torre 2</t>
  </si>
  <si>
    <t>TREZE Torre 1</t>
  </si>
  <si>
    <t xml:space="preserve">INVERSIONES VIALE </t>
  </si>
  <si>
    <t>RES 11001-3-22-4233</t>
  </si>
  <si>
    <t>VIALE 26</t>
  </si>
  <si>
    <t>VIALE 26 Torre 1</t>
  </si>
  <si>
    <t>EN ESPERA DE EXPEDICION</t>
  </si>
  <si>
    <t>VIALE 26 Torre 2</t>
  </si>
  <si>
    <t>Inversiones Panoramia</t>
  </si>
  <si>
    <t>RES 17-3-0384</t>
  </si>
  <si>
    <t>VISSANI ET 3B</t>
  </si>
  <si>
    <t>VISSANI 3B</t>
  </si>
  <si>
    <t>RES 11001-3-22-2936</t>
  </si>
  <si>
    <t>VISSANI ET 4</t>
  </si>
  <si>
    <t>VISSANI 4</t>
  </si>
  <si>
    <t>INVERSIONES INMOBILIARIAS ZENCIA</t>
  </si>
  <si>
    <t>Proxima a radicar</t>
  </si>
  <si>
    <t xml:space="preserve">ZENTO </t>
  </si>
  <si>
    <t>ZENTO Torre 6</t>
  </si>
  <si>
    <t>SE PROYECTA SOLICITAR 2 TRIMESTRE 2025</t>
  </si>
  <si>
    <t>SE PROYECTA SOLICITAR FINALES 2025</t>
  </si>
  <si>
    <t>ZENTO Torre 7</t>
  </si>
  <si>
    <t>ZENTO Torre 3</t>
  </si>
  <si>
    <t>ZENTO Torre 4</t>
  </si>
  <si>
    <t>ZENTO Torre 5</t>
  </si>
  <si>
    <t>ZENTO Torre 1</t>
  </si>
  <si>
    <t>848.43</t>
  </si>
  <si>
    <t>ZENTO Torre 2</t>
  </si>
  <si>
    <t>INGEURBE</t>
  </si>
  <si>
    <t>RES 11001-5-19-1289</t>
  </si>
  <si>
    <t xml:space="preserve">DC 26 </t>
  </si>
  <si>
    <t>DC 26 Torre 1</t>
  </si>
  <si>
    <t>11001-1-24-1528</t>
  </si>
  <si>
    <t>DC 26 Torre 2</t>
  </si>
  <si>
    <t>DC 26 Torre 3</t>
  </si>
  <si>
    <t>DC 26 Torre 4</t>
  </si>
  <si>
    <t>DC URBAN</t>
  </si>
  <si>
    <t>Fecha de actualización: ABRIL/2025</t>
  </si>
  <si>
    <t xml:space="preserve"> LICENCIAMIENTO PROYECTOS - PLANES PARCIALES DE DESARROLLO Y RENOVACIÓN URBANA
</t>
  </si>
  <si>
    <t>ETAPA DE
 DESARROLLO</t>
  </si>
  <si>
    <t>NOMBRE 
PROYECTO</t>
  </si>
  <si>
    <r>
      <t xml:space="preserve">FECHA
ENTREGA VIV
</t>
    </r>
    <r>
      <rPr>
        <sz val="10"/>
        <color theme="0"/>
        <rFont val="Calibri Light"/>
        <family val="2"/>
        <scheme val="major"/>
      </rPr>
      <t>(dd|mm|aa) / (1,2,3,4 trimestre 2025/26/27)</t>
    </r>
  </si>
  <si>
    <t>En Tramite</t>
  </si>
  <si>
    <t>CONSTRUCTORA BUENVIVIR</t>
  </si>
  <si>
    <t>Astoria Club House</t>
  </si>
  <si>
    <t>MANZANA 8 MULTIPLE1</t>
  </si>
  <si>
    <t>III TRIMESTRE 2026</t>
  </si>
  <si>
    <t>El Carmen</t>
  </si>
  <si>
    <t>C Bolivar</t>
  </si>
  <si>
    <t>RES 11001-3-22-2612</t>
  </si>
  <si>
    <t>Tramonte Living</t>
  </si>
  <si>
    <t>11001-3-22-2857</t>
  </si>
  <si>
    <t>2 trimestre 2025 a 4 trimestre 2025</t>
  </si>
  <si>
    <t xml:space="preserve">Altair </t>
  </si>
  <si>
    <t>11001-3-22-2854</t>
  </si>
  <si>
    <t>3 trimestre 2026 a 4 trimestre 2026</t>
  </si>
  <si>
    <t>Nova</t>
  </si>
  <si>
    <t>11001-3-22-2853</t>
  </si>
  <si>
    <t>3 trimestre 2025 a 2 trimestre 2026</t>
  </si>
  <si>
    <t xml:space="preserve">Auriga Living </t>
  </si>
  <si>
    <t>11001-3-22-2855</t>
  </si>
  <si>
    <t>4 trimestre 2025 a 3 trimestre 2027</t>
  </si>
  <si>
    <t>Celeste</t>
  </si>
  <si>
    <t>11001-1-23-1612</t>
  </si>
  <si>
    <t>Etapa 1  2 trimestre 2027 y 3 trimestre 2027</t>
  </si>
  <si>
    <t>Aurora</t>
  </si>
  <si>
    <t>Etapa 1 3 trimestre 2028</t>
  </si>
  <si>
    <t>Capella</t>
  </si>
  <si>
    <t>11001-3-23-0073</t>
  </si>
  <si>
    <t>4 trimestre 2027 a 2 trimestre 2028</t>
  </si>
  <si>
    <t>El Bosque</t>
  </si>
  <si>
    <t>Amarilo</t>
  </si>
  <si>
    <t>11001-4-22-1187</t>
  </si>
  <si>
    <t>Almendro</t>
  </si>
  <si>
    <t>11001-3-23-0915</t>
  </si>
  <si>
    <t>11|10|2023</t>
  </si>
  <si>
    <t>Guayacán</t>
  </si>
  <si>
    <t>11001-3-23-0916</t>
  </si>
  <si>
    <t>Alamo</t>
  </si>
  <si>
    <t>11001-3-23-0917</t>
  </si>
  <si>
    <t>5|10|2023</t>
  </si>
  <si>
    <t>Canelo</t>
  </si>
  <si>
    <t>11001-3-23-1941</t>
  </si>
  <si>
    <t>4|12|2023</t>
  </si>
  <si>
    <t>Roble</t>
  </si>
  <si>
    <t>11001-3-23-0914</t>
  </si>
  <si>
    <t>Cedro</t>
  </si>
  <si>
    <t>11001-3-23-1525</t>
  </si>
  <si>
    <t>22|12|2023</t>
  </si>
  <si>
    <t>Nogal</t>
  </si>
  <si>
    <t>11001-3-23-1524</t>
  </si>
  <si>
    <t>Pimiento</t>
  </si>
  <si>
    <t>11001-3-24-0786</t>
  </si>
  <si>
    <t>Manzano</t>
  </si>
  <si>
    <t>11001-3-24-0446</t>
  </si>
  <si>
    <t>Pomelo</t>
  </si>
  <si>
    <t>11001-3-24-2053</t>
  </si>
  <si>
    <t>Ciruelo</t>
  </si>
  <si>
    <t>EN TRÁMITE</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</si>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</sst>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 #,##0_-;\-* #,##0_-;_-* &quot;-&quot;??_-;_-@_-"/>
    <numFmt numFmtId="165" formatCode="_-* #,##0_-;\-* #,##0_-;_-* &quot;-&quot;_-;_-@"/>
    <numFmt numFmtId="166" formatCode="d\-m\-yyyy"/>
    <numFmt numFmtId="167" formatCode="dd\|mmm\|yy"/>
  </numFmts>
  <fonts count="46" x14ac:knownFonts="1">
    <font>
      <sz val="11"/>
      <color theme="1"/>
      <name val="Calibri"/>
      <family val="2"/>
      <scheme val="minor"/>
    </font>
    <font>
      <sz val="9"/>
      <color theme="0"/>
      <name val="Calibri"/>
      <family val="2"/>
      <scheme val="minor"/>
    </font>
    <font>
      <sz val="11"/>
      <color rgb="FF7030A0"/>
      <name val="Calibri"/>
      <family val="2"/>
      <scheme val="minor"/>
    </font>
    <font>
      <sz val="16"/>
      <color rgb="FF7030A0"/>
      <name val="Calibri"/>
      <family val="2"/>
      <scheme val="minor"/>
    </font>
    <font>
      <sz val="8"/>
      <color rgb="FFC00000"/>
      <name val="Calibri"/>
      <family val="2"/>
      <scheme val="minor"/>
    </font>
    <font>
      <sz val="8"/>
      <color rgb="FFFF0000"/>
      <name val="Calibri"/>
      <family val="2"/>
      <scheme val="minor"/>
    </font>
    <font>
      <sz val="12"/>
      <color rgb="FF7030A0"/>
      <name val="Calibri"/>
      <family val="2"/>
      <scheme val="minor"/>
    </font>
    <font>
      <b/>
      <sz val="10"/>
      <color theme="0"/>
      <name val="Calibri Light"/>
      <family val="2"/>
      <scheme val="major"/>
    </font>
    <font>
      <sz val="9"/>
      <color indexed="81"/>
      <name val="Tahoma"/>
      <family val="2"/>
    </font>
    <font>
      <b/>
      <sz val="9"/>
      <color indexed="81"/>
      <name val="Tahoma"/>
      <family val="2"/>
    </font>
    <font>
      <sz val="11"/>
      <color theme="1"/>
      <name val="Calibri"/>
      <family val="2"/>
      <scheme val="minor"/>
    </font>
    <font>
      <sz val="11"/>
      <color rgb="FFFF0000"/>
      <name val="Calibri"/>
      <family val="2"/>
      <scheme val="minor"/>
    </font>
    <font>
      <b/>
      <sz val="11"/>
      <color theme="1"/>
      <name val="Calibri"/>
      <family val="2"/>
      <scheme val="minor"/>
    </font>
    <font>
      <sz val="9"/>
      <color theme="1"/>
      <name val="Calibri"/>
      <family val="2"/>
      <scheme val="minor"/>
    </font>
    <font>
      <sz val="10"/>
      <color theme="1"/>
      <name val="Calibri Light"/>
      <family val="2"/>
      <scheme val="major"/>
    </font>
    <font>
      <sz val="20"/>
      <color theme="1"/>
      <name val="Calibri"/>
      <family val="2"/>
      <scheme val="minor"/>
    </font>
    <font>
      <sz val="11"/>
      <color theme="1"/>
      <name val="Arial"/>
      <family val="2"/>
    </font>
    <font>
      <sz val="10"/>
      <name val="Calibri Light"/>
      <family val="2"/>
      <scheme val="major"/>
    </font>
    <font>
      <sz val="10"/>
      <color rgb="FF7030A0"/>
      <name val="Calibri Light"/>
      <family val="2"/>
      <scheme val="major"/>
    </font>
    <font>
      <sz val="10"/>
      <color theme="3" tint="-0.249977111117893"/>
      <name val="Calibri Light"/>
      <family val="2"/>
      <scheme val="major"/>
    </font>
    <font>
      <sz val="10"/>
      <color rgb="FF00B050"/>
      <name val="Calibri Light"/>
      <family val="2"/>
      <scheme val="major"/>
    </font>
    <font>
      <sz val="10"/>
      <color rgb="FFFFC000"/>
      <name val="Calibri Light"/>
      <family val="2"/>
      <scheme val="major"/>
    </font>
    <font>
      <sz val="10"/>
      <color rgb="FFFF33CC"/>
      <name val="Calibri Light"/>
      <family val="2"/>
      <scheme val="major"/>
    </font>
    <font>
      <sz val="10"/>
      <color rgb="FF002060"/>
      <name val="Calibri Light"/>
      <family val="2"/>
      <scheme val="major"/>
    </font>
    <font>
      <sz val="10"/>
      <color theme="0"/>
      <name val="Calibri Light"/>
      <family val="2"/>
      <scheme val="major"/>
    </font>
    <font>
      <u/>
      <sz val="10"/>
      <color theme="1"/>
      <name val="Calibri Light"/>
      <family val="2"/>
      <scheme val="major"/>
    </font>
    <font>
      <b/>
      <sz val="10"/>
      <color theme="1"/>
      <name val="Calibri Light"/>
      <family val="2"/>
      <scheme val="major"/>
    </font>
    <font>
      <b/>
      <sz val="10"/>
      <color rgb="FFFF0000"/>
      <name val="Calibri Light"/>
      <family val="2"/>
      <scheme val="major"/>
    </font>
    <font>
      <sz val="10"/>
      <color rgb="FFFF0000"/>
      <name val="Calibri Light"/>
      <family val="2"/>
      <scheme val="major"/>
    </font>
    <font>
      <b/>
      <sz val="20"/>
      <color theme="1"/>
      <name val="Calibri Light"/>
      <family val="2"/>
      <scheme val="major"/>
    </font>
    <font>
      <b/>
      <sz val="20"/>
      <name val="Calibri Light"/>
      <family val="2"/>
      <scheme val="major"/>
    </font>
    <font>
      <b/>
      <sz val="10"/>
      <name val="Calibri Light"/>
      <family val="2"/>
      <scheme val="major"/>
    </font>
    <font>
      <sz val="11"/>
      <name val="Calibri"/>
      <family val="2"/>
      <scheme val="minor"/>
    </font>
    <font>
      <b/>
      <sz val="20"/>
      <color rgb="FF00B0F0"/>
      <name val="Calibri Light"/>
      <family val="2"/>
      <scheme val="major"/>
    </font>
    <font>
      <b/>
      <sz val="16"/>
      <color theme="1"/>
      <name val="Calibri"/>
      <family val="2"/>
      <scheme val="minor"/>
    </font>
    <font>
      <b/>
      <sz val="16"/>
      <name val="Calibri"/>
      <family val="2"/>
      <scheme val="minor"/>
    </font>
    <font>
      <b/>
      <sz val="16"/>
      <color rgb="FFFF0000"/>
      <name val="Calibri"/>
      <family val="2"/>
      <scheme val="minor"/>
    </font>
    <font>
      <b/>
      <sz val="20"/>
      <color rgb="FFFF0000"/>
      <name val="Calibri Light"/>
      <family val="2"/>
      <scheme val="major"/>
    </font>
    <font>
      <sz val="11"/>
      <color theme="1"/>
      <name val="Calibri Light"/>
      <family val="2"/>
      <scheme val="major"/>
    </font>
    <font>
      <sz val="11"/>
      <color rgb="FFFF0000"/>
      <name val="Calibri Light"/>
      <family val="2"/>
      <scheme val="major"/>
    </font>
    <font>
      <b/>
      <sz val="11"/>
      <name val="Calibri"/>
      <family val="2"/>
      <scheme val="minor"/>
    </font>
    <font>
      <b/>
      <sz val="11"/>
      <color theme="0"/>
      <name val="Calibri"/>
      <family val="2"/>
      <scheme val="minor"/>
    </font>
    <font>
      <b/>
      <sz val="9"/>
      <color theme="1"/>
      <name val="Calibri Light"/>
      <family val="2"/>
      <scheme val="major"/>
    </font>
    <font>
      <b/>
      <sz val="9"/>
      <color theme="1"/>
      <name val="Calibri"/>
      <family val="2"/>
      <scheme val="minor"/>
    </font>
    <font>
      <b/>
      <sz val="20"/>
      <color rgb="FF7030A0"/>
      <name val="Calibri Light"/>
      <family val="2"/>
      <scheme val="major"/>
    </font>
    <font>
      <sz val="11"/>
      <color rgb="FF000000"/>
      <name val="Calibri"/>
      <family val="2"/>
    </font>
  </fonts>
  <fills count="16">
    <fill>
      <patternFill patternType="none"/>
    </fill>
    <fill>
      <patternFill patternType="gray125"/>
    </fill>
    <fill>
      <patternFill patternType="solid">
        <fgColor rgb="FF7030A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3" tint="0.39997558519241921"/>
        <bgColor indexed="64"/>
      </patternFill>
    </fill>
    <fill>
      <patternFill patternType="solid">
        <fgColor rgb="FFFF33CC"/>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7" tint="0.39997558519241921"/>
        <bgColor indexed="64"/>
      </patternFill>
    </fill>
    <fill>
      <patternFill patternType="solid">
        <fgColor rgb="FF92D050"/>
        <bgColor indexed="64"/>
      </patternFill>
    </fill>
    <fill>
      <patternFill patternType="solid">
        <fgColor rgb="FFFFFF00"/>
        <bgColor indexed="64"/>
      </patternFill>
    </fill>
    <fill>
      <patternFill patternType="solid">
        <fgColor theme="0"/>
        <bgColor indexed="64"/>
      </patternFill>
    </fill>
    <fill>
      <patternFill patternType="solid">
        <fgColor rgb="FFE1F3E3"/>
        <bgColor indexed="64"/>
      </patternFill>
    </fill>
    <fill>
      <patternFill patternType="solid">
        <fgColor theme="0" tint="-0.14999847407452621"/>
        <bgColor indexed="64"/>
      </patternFill>
    </fill>
    <fill>
      <patternFill patternType="solid">
        <fgColor rgb="FF5DF1CE"/>
        <bgColor indexed="64"/>
      </patternFill>
    </fill>
  </fills>
  <borders count="32">
    <border>
      <left/>
      <right/>
      <top/>
      <bottom/>
      <diagonal/>
    </border>
    <border>
      <left style="thin">
        <color rgb="FF002060"/>
      </left>
      <right/>
      <top style="thin">
        <color rgb="FF002060"/>
      </top>
      <bottom style="thin">
        <color rgb="FF002060"/>
      </bottom>
      <diagonal/>
    </border>
    <border>
      <left/>
      <right/>
      <top style="thin">
        <color rgb="FF002060"/>
      </top>
      <bottom style="thin">
        <color rgb="FF002060"/>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hair">
        <color theme="1" tint="0.499984740745262"/>
      </left>
      <right style="hair">
        <color theme="1" tint="0.499984740745262"/>
      </right>
      <top/>
      <bottom style="hair">
        <color theme="1" tint="0.499984740745262"/>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hair">
        <color theme="1" tint="0.499984740745262"/>
      </left>
      <right style="hair">
        <color theme="1" tint="0.499984740745262"/>
      </right>
      <top style="medium">
        <color indexed="64"/>
      </top>
      <bottom style="hair">
        <color theme="1" tint="0.499984740745262"/>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4.9989318521683403E-2"/>
      </left>
      <right style="thin">
        <color theme="0" tint="-4.9989318521683403E-2"/>
      </right>
      <top/>
      <bottom/>
      <diagonal/>
    </border>
    <border>
      <left style="thin">
        <color theme="0" tint="-4.9989318521683403E-2"/>
      </left>
      <right/>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style="thin">
        <color theme="1" tint="0.499984740745262"/>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s>
  <cellStyleXfs count="4">
    <xf numFmtId="0" fontId="0" fillId="0" borderId="0"/>
    <xf numFmtId="43" fontId="10" fillId="0" borderId="0" applyFont="0" applyFill="0" applyBorder="0" applyAlignment="0" applyProtection="0"/>
    <xf numFmtId="0" fontId="16" fillId="0" borderId="0"/>
    <xf numFmtId="43" fontId="10" fillId="0" borderId="0" applyFont="0" applyFill="0" applyBorder="0" applyAlignment="0" applyProtection="0"/>
  </cellStyleXfs>
  <cellXfs count="328">
    <xf numFmtId="0" fontId="0" fillId="0" borderId="0" xfId="0"/>
    <xf numFmtId="0" fontId="0" fillId="0" borderId="0" xfId="0" applyAlignment="1">
      <alignment horizontal="center" vertical="center"/>
    </xf>
    <xf numFmtId="0" fontId="0" fillId="0" borderId="0" xfId="0" applyAlignment="1">
      <alignment horizontal="right" vertical="center"/>
    </xf>
    <xf numFmtId="0" fontId="5" fillId="0" borderId="0" xfId="0" applyFont="1" applyAlignment="1">
      <alignment horizontal="right" vertical="center"/>
    </xf>
    <xf numFmtId="0" fontId="0" fillId="0" borderId="0" xfId="0" applyAlignment="1">
      <alignment horizontal="center"/>
    </xf>
    <xf numFmtId="0" fontId="1" fillId="2" borderId="0" xfId="0" applyFont="1" applyFill="1" applyAlignment="1">
      <alignment horizontal="left" vertical="center"/>
    </xf>
    <xf numFmtId="0" fontId="0" fillId="0" borderId="0" xfId="0" applyAlignment="1">
      <alignment horizontal="right"/>
    </xf>
    <xf numFmtId="3" fontId="14" fillId="0" borderId="15" xfId="0" applyNumberFormat="1" applyFont="1" applyBorder="1" applyAlignment="1">
      <alignment horizontal="right" vertical="center" wrapText="1"/>
    </xf>
    <xf numFmtId="0" fontId="7" fillId="5" borderId="25" xfId="0" applyFont="1" applyFill="1" applyBorder="1" applyAlignment="1">
      <alignment horizontal="center" vertical="center" wrapText="1"/>
    </xf>
    <xf numFmtId="4" fontId="7" fillId="8" borderId="25" xfId="0" applyNumberFormat="1" applyFont="1" applyFill="1" applyBorder="1" applyAlignment="1">
      <alignment horizontal="center" vertical="center" wrapText="1"/>
    </xf>
    <xf numFmtId="4" fontId="7" fillId="10" borderId="26" xfId="0" applyNumberFormat="1" applyFont="1" applyFill="1" applyBorder="1" applyAlignment="1">
      <alignment horizontal="center" vertical="center" wrapText="1"/>
    </xf>
    <xf numFmtId="0" fontId="14" fillId="0" borderId="0" xfId="0" applyFont="1" applyAlignment="1">
      <alignment horizontal="center" vertical="center" wrapText="1"/>
    </xf>
    <xf numFmtId="0" fontId="14" fillId="0" borderId="14" xfId="0" applyFont="1" applyBorder="1" applyAlignment="1">
      <alignment horizontal="center" vertical="center" wrapText="1"/>
    </xf>
    <xf numFmtId="0" fontId="0" fillId="0" borderId="0" xfId="0" applyAlignment="1">
      <alignment vertical="center"/>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4" borderId="26" xfId="0" applyFont="1" applyFill="1" applyBorder="1" applyAlignment="1">
      <alignment horizontal="center" vertical="center" wrapText="1"/>
    </xf>
    <xf numFmtId="0" fontId="7" fillId="9" borderId="26" xfId="0" applyFont="1" applyFill="1" applyBorder="1" applyAlignment="1">
      <alignment horizontal="center" vertical="center" wrapText="1"/>
    </xf>
    <xf numFmtId="0" fontId="7" fillId="6" borderId="26" xfId="0" applyFont="1" applyFill="1" applyBorder="1" applyAlignment="1">
      <alignment horizontal="center" vertical="center" wrapText="1"/>
    </xf>
    <xf numFmtId="14" fontId="14" fillId="0" borderId="14" xfId="0" applyNumberFormat="1" applyFont="1" applyBorder="1" applyAlignment="1">
      <alignment horizontal="center" vertical="center" wrapText="1"/>
    </xf>
    <xf numFmtId="0" fontId="14" fillId="0" borderId="14" xfId="0" applyFont="1" applyBorder="1" applyAlignment="1">
      <alignment horizontal="center" vertical="center"/>
    </xf>
    <xf numFmtId="0" fontId="14" fillId="0" borderId="0" xfId="0" applyFont="1" applyAlignment="1">
      <alignment horizontal="center" vertical="center"/>
    </xf>
    <xf numFmtId="14" fontId="14" fillId="0" borderId="0" xfId="0" applyNumberFormat="1" applyFont="1" applyAlignment="1">
      <alignment horizontal="center" vertical="center"/>
    </xf>
    <xf numFmtId="14" fontId="14" fillId="0" borderId="14" xfId="0" applyNumberFormat="1" applyFont="1" applyBorder="1" applyAlignment="1">
      <alignment horizontal="center" vertical="center"/>
    </xf>
    <xf numFmtId="0" fontId="14" fillId="0" borderId="14" xfId="0" applyFont="1" applyBorder="1" applyAlignment="1">
      <alignment vertical="center"/>
    </xf>
    <xf numFmtId="0" fontId="14" fillId="0" borderId="0" xfId="0" applyFont="1" applyAlignment="1">
      <alignment vertical="center" wrapText="1"/>
    </xf>
    <xf numFmtId="0" fontId="14" fillId="0" borderId="0" xfId="0" applyFont="1" applyAlignment="1">
      <alignment vertical="center"/>
    </xf>
    <xf numFmtId="4" fontId="27" fillId="8" borderId="25" xfId="0" applyNumberFormat="1" applyFont="1" applyFill="1" applyBorder="1" applyAlignment="1">
      <alignment horizontal="center" vertical="center" wrapText="1"/>
    </xf>
    <xf numFmtId="0" fontId="11" fillId="0" borderId="0" xfId="0" applyFont="1" applyAlignment="1">
      <alignment horizontal="left"/>
    </xf>
    <xf numFmtId="0" fontId="27" fillId="5" borderId="25" xfId="0" applyFont="1" applyFill="1" applyBorder="1" applyAlignment="1">
      <alignment horizontal="left" vertical="center" wrapText="1"/>
    </xf>
    <xf numFmtId="17" fontId="28" fillId="0" borderId="14" xfId="2" applyNumberFormat="1" applyFont="1" applyBorder="1" applyAlignment="1">
      <alignment horizontal="left" vertical="center"/>
    </xf>
    <xf numFmtId="17" fontId="28" fillId="0" borderId="0" xfId="2" applyNumberFormat="1" applyFont="1" applyAlignment="1">
      <alignment horizontal="left" vertical="center"/>
    </xf>
    <xf numFmtId="0" fontId="28" fillId="0" borderId="0" xfId="0" applyFont="1" applyAlignment="1">
      <alignment horizontal="left" vertical="center"/>
    </xf>
    <xf numFmtId="0" fontId="7" fillId="2" borderId="23" xfId="0" applyFont="1" applyFill="1" applyBorder="1" applyAlignment="1">
      <alignment vertical="center"/>
    </xf>
    <xf numFmtId="0" fontId="0" fillId="0" borderId="0" xfId="0" applyAlignment="1">
      <alignment horizontal="center" vertical="center" wrapText="1"/>
    </xf>
    <xf numFmtId="164" fontId="14" fillId="0" borderId="0" xfId="1" applyNumberFormat="1" applyFont="1" applyFill="1" applyBorder="1" applyAlignment="1">
      <alignment horizontal="center" vertical="center"/>
    </xf>
    <xf numFmtId="14" fontId="14" fillId="0" borderId="14" xfId="0" applyNumberFormat="1" applyFont="1" applyBorder="1" applyAlignment="1">
      <alignment vertical="center"/>
    </xf>
    <xf numFmtId="0" fontId="28" fillId="0" borderId="14" xfId="0" applyFont="1" applyBorder="1" applyAlignment="1">
      <alignment horizontal="left" vertical="center"/>
    </xf>
    <xf numFmtId="0" fontId="28" fillId="0" borderId="0" xfId="0" applyFont="1" applyAlignment="1">
      <alignment vertical="center"/>
    </xf>
    <xf numFmtId="0" fontId="14" fillId="0" borderId="0" xfId="0" applyFont="1" applyAlignment="1">
      <alignment horizontal="right" vertical="center"/>
    </xf>
    <xf numFmtId="14" fontId="28" fillId="0" borderId="0" xfId="0" applyNumberFormat="1" applyFont="1" applyAlignment="1">
      <alignment horizontal="left" vertical="center"/>
    </xf>
    <xf numFmtId="0" fontId="26" fillId="13" borderId="0" xfId="0" applyFont="1" applyFill="1" applyAlignment="1">
      <alignment vertical="center"/>
    </xf>
    <xf numFmtId="0" fontId="28" fillId="0" borderId="0" xfId="0" applyFont="1" applyAlignment="1">
      <alignment horizontal="left" vertical="center" wrapText="1"/>
    </xf>
    <xf numFmtId="14" fontId="14" fillId="0" borderId="0" xfId="0" applyNumberFormat="1" applyFont="1" applyAlignment="1">
      <alignment vertical="center" wrapText="1"/>
    </xf>
    <xf numFmtId="14" fontId="28" fillId="0" borderId="0" xfId="1" applyNumberFormat="1" applyFont="1" applyFill="1" applyBorder="1" applyAlignment="1">
      <alignment horizontal="left" vertical="center"/>
    </xf>
    <xf numFmtId="164" fontId="14" fillId="0" borderId="0" xfId="1" applyNumberFormat="1" applyFont="1" applyFill="1" applyBorder="1" applyAlignment="1">
      <alignment vertical="center"/>
    </xf>
    <xf numFmtId="0" fontId="4" fillId="0" borderId="0" xfId="0" applyFont="1" applyAlignment="1">
      <alignment horizontal="center" vertical="center"/>
    </xf>
    <xf numFmtId="164" fontId="14" fillId="0" borderId="15" xfId="1" applyNumberFormat="1" applyFont="1" applyFill="1" applyBorder="1" applyAlignment="1">
      <alignment horizontal="center" vertical="center" wrapText="1"/>
    </xf>
    <xf numFmtId="164" fontId="14" fillId="0" borderId="0" xfId="1" applyNumberFormat="1" applyFont="1" applyFill="1" applyBorder="1" applyAlignment="1">
      <alignment horizontal="center" vertical="center" wrapText="1"/>
    </xf>
    <xf numFmtId="164" fontId="14" fillId="0" borderId="10" xfId="1" applyNumberFormat="1" applyFont="1" applyFill="1" applyBorder="1" applyAlignment="1">
      <alignment horizontal="center" vertical="center" wrapText="1"/>
    </xf>
    <xf numFmtId="0" fontId="14" fillId="0" borderId="14" xfId="0" applyFont="1" applyBorder="1" applyAlignment="1">
      <alignment vertical="center" wrapText="1"/>
    </xf>
    <xf numFmtId="14" fontId="14" fillId="0" borderId="0" xfId="0" applyNumberFormat="1" applyFont="1" applyAlignment="1">
      <alignment horizontal="center" vertical="center" wrapText="1"/>
    </xf>
    <xf numFmtId="0" fontId="12" fillId="0" borderId="0" xfId="0" applyFont="1" applyAlignment="1">
      <alignment vertical="center"/>
    </xf>
    <xf numFmtId="0" fontId="12" fillId="0" borderId="0" xfId="0" applyFont="1"/>
    <xf numFmtId="164" fontId="28" fillId="0" borderId="0" xfId="1" applyNumberFormat="1" applyFont="1" applyFill="1" applyBorder="1" applyAlignment="1">
      <alignment horizontal="left" vertical="center"/>
    </xf>
    <xf numFmtId="0" fontId="7" fillId="2" borderId="23" xfId="0" applyFont="1" applyFill="1" applyBorder="1" applyAlignment="1">
      <alignment horizontal="center" vertical="center"/>
    </xf>
    <xf numFmtId="0" fontId="0" fillId="0" borderId="0" xfId="0" applyAlignment="1">
      <alignment horizontal="left"/>
    </xf>
    <xf numFmtId="0" fontId="7" fillId="5" borderId="25" xfId="0" applyFont="1" applyFill="1" applyBorder="1" applyAlignment="1">
      <alignment horizontal="left" vertical="center" wrapText="1"/>
    </xf>
    <xf numFmtId="0" fontId="14" fillId="0" borderId="14" xfId="0" applyFont="1" applyBorder="1" applyAlignment="1">
      <alignment horizontal="left" vertical="center"/>
    </xf>
    <xf numFmtId="0" fontId="14" fillId="0" borderId="0" xfId="0" applyFont="1" applyAlignment="1">
      <alignment horizontal="left" vertical="center"/>
    </xf>
    <xf numFmtId="164" fontId="14" fillId="0" borderId="0" xfId="1" applyNumberFormat="1" applyFont="1" applyFill="1" applyBorder="1" applyAlignment="1">
      <alignment horizontal="left" vertical="center"/>
    </xf>
    <xf numFmtId="0" fontId="14" fillId="0" borderId="10" xfId="0" applyFont="1" applyBorder="1" applyAlignment="1">
      <alignment horizontal="center" vertical="center" wrapText="1"/>
    </xf>
    <xf numFmtId="14" fontId="14" fillId="0" borderId="0" xfId="1" applyNumberFormat="1" applyFont="1" applyFill="1" applyBorder="1" applyAlignment="1">
      <alignment horizontal="center" vertical="center" wrapText="1"/>
    </xf>
    <xf numFmtId="0" fontId="2" fillId="0" borderId="0" xfId="0" applyFont="1" applyAlignment="1">
      <alignment horizontal="right" vertical="center" wrapText="1"/>
    </xf>
    <xf numFmtId="0" fontId="14" fillId="0" borderId="14" xfId="0" applyFont="1" applyBorder="1" applyAlignment="1">
      <alignment horizontal="right" vertical="center"/>
    </xf>
    <xf numFmtId="0" fontId="28" fillId="0" borderId="14" xfId="0" applyFont="1" applyBorder="1" applyAlignment="1">
      <alignment horizontal="right" vertical="center"/>
    </xf>
    <xf numFmtId="0" fontId="28" fillId="0" borderId="0" xfId="0" applyFont="1" applyAlignment="1">
      <alignment horizontal="right" vertical="center"/>
    </xf>
    <xf numFmtId="0" fontId="25" fillId="0" borderId="0" xfId="0" applyFont="1" applyAlignment="1">
      <alignment horizontal="right" vertical="center"/>
    </xf>
    <xf numFmtId="164" fontId="14" fillId="0" borderId="0" xfId="1" applyNumberFormat="1" applyFont="1" applyFill="1" applyBorder="1" applyAlignment="1">
      <alignment horizontal="right" vertical="center"/>
    </xf>
    <xf numFmtId="164" fontId="28" fillId="0" borderId="0" xfId="1" applyNumberFormat="1" applyFont="1" applyFill="1" applyBorder="1" applyAlignment="1">
      <alignment horizontal="right" vertical="center"/>
    </xf>
    <xf numFmtId="0" fontId="17" fillId="0" borderId="14" xfId="2" applyFont="1" applyBorder="1" applyAlignment="1">
      <alignment horizontal="right" vertical="center"/>
    </xf>
    <xf numFmtId="0" fontId="17" fillId="0" borderId="0" xfId="2" applyFont="1" applyAlignment="1">
      <alignment horizontal="right" vertical="center"/>
    </xf>
    <xf numFmtId="165" fontId="17" fillId="0" borderId="0" xfId="2" applyNumberFormat="1" applyFont="1" applyAlignment="1">
      <alignment horizontal="right" vertical="center"/>
    </xf>
    <xf numFmtId="0" fontId="11" fillId="0" borderId="0" xfId="0" applyFont="1" applyAlignment="1">
      <alignment horizontal="right"/>
    </xf>
    <xf numFmtId="0" fontId="4" fillId="0" borderId="0" xfId="0" applyFont="1" applyAlignment="1">
      <alignment horizontal="right" vertical="center"/>
    </xf>
    <xf numFmtId="0" fontId="7" fillId="6" borderId="26" xfId="0" applyFont="1" applyFill="1" applyBorder="1" applyAlignment="1">
      <alignment horizontal="right" vertical="center" wrapText="1"/>
    </xf>
    <xf numFmtId="4" fontId="14" fillId="0" borderId="14" xfId="0" applyNumberFormat="1" applyFont="1" applyBorder="1" applyAlignment="1">
      <alignment horizontal="right" vertical="center"/>
    </xf>
    <xf numFmtId="4" fontId="14" fillId="0" borderId="0" xfId="0" applyNumberFormat="1" applyFont="1" applyAlignment="1">
      <alignment horizontal="right" vertical="center"/>
    </xf>
    <xf numFmtId="43" fontId="14" fillId="0" borderId="14" xfId="1" applyFont="1" applyBorder="1" applyAlignment="1">
      <alignment horizontal="right" vertical="center"/>
    </xf>
    <xf numFmtId="43" fontId="14" fillId="0" borderId="0" xfId="1" applyFont="1" applyBorder="1" applyAlignment="1">
      <alignment horizontal="right" vertical="center"/>
    </xf>
    <xf numFmtId="0" fontId="14" fillId="0" borderId="16" xfId="0" applyFont="1" applyBorder="1" applyAlignment="1">
      <alignment horizontal="center" vertical="center"/>
    </xf>
    <xf numFmtId="0" fontId="14" fillId="0" borderId="12" xfId="0" applyFont="1" applyBorder="1" applyAlignment="1">
      <alignment horizontal="center" vertical="center"/>
    </xf>
    <xf numFmtId="0" fontId="4" fillId="0" borderId="0" xfId="0" applyFont="1" applyAlignment="1">
      <alignment horizontal="left" vertical="center"/>
    </xf>
    <xf numFmtId="0" fontId="23" fillId="11" borderId="3" xfId="0" applyFont="1" applyFill="1" applyBorder="1" applyAlignment="1">
      <alignment horizontal="left" vertical="center" wrapText="1"/>
    </xf>
    <xf numFmtId="0" fontId="23" fillId="0" borderId="26" xfId="0" applyFont="1" applyBorder="1" applyAlignment="1">
      <alignment horizontal="left" vertical="center" wrapText="1"/>
    </xf>
    <xf numFmtId="0" fontId="14" fillId="0" borderId="17" xfId="0" applyFont="1" applyBorder="1" applyAlignment="1">
      <alignment horizontal="left" vertical="center"/>
    </xf>
    <xf numFmtId="0" fontId="14" fillId="0" borderId="19" xfId="0" applyFont="1" applyBorder="1" applyAlignment="1">
      <alignment horizontal="left" vertical="center"/>
    </xf>
    <xf numFmtId="0" fontId="23" fillId="0" borderId="19" xfId="0" applyFont="1" applyBorder="1" applyAlignment="1">
      <alignment horizontal="left" vertical="center" wrapText="1"/>
    </xf>
    <xf numFmtId="164" fontId="14" fillId="0" borderId="19" xfId="1" applyNumberFormat="1" applyFont="1" applyFill="1" applyBorder="1" applyAlignment="1">
      <alignment horizontal="left" vertical="center"/>
    </xf>
    <xf numFmtId="0" fontId="26" fillId="0" borderId="0" xfId="0" applyFont="1" applyAlignment="1">
      <alignment vertical="center"/>
    </xf>
    <xf numFmtId="0" fontId="26" fillId="15" borderId="21" xfId="0" applyFont="1" applyFill="1" applyBorder="1" applyAlignment="1">
      <alignment horizontal="center" vertical="center"/>
    </xf>
    <xf numFmtId="0" fontId="26" fillId="15" borderId="21" xfId="0" applyFont="1" applyFill="1" applyBorder="1" applyAlignment="1">
      <alignment horizontal="left" vertical="center"/>
    </xf>
    <xf numFmtId="0" fontId="26" fillId="15" borderId="21" xfId="0" applyFont="1" applyFill="1" applyBorder="1" applyAlignment="1">
      <alignment horizontal="center" vertical="center" wrapText="1"/>
    </xf>
    <xf numFmtId="0" fontId="27" fillId="15" borderId="21" xfId="0" applyFont="1" applyFill="1" applyBorder="1" applyAlignment="1">
      <alignment horizontal="left" vertical="center"/>
    </xf>
    <xf numFmtId="0" fontId="26" fillId="15" borderId="21" xfId="0" applyFont="1" applyFill="1" applyBorder="1" applyAlignment="1">
      <alignment horizontal="right" vertical="center"/>
    </xf>
    <xf numFmtId="0" fontId="14" fillId="15" borderId="21" xfId="0" applyFont="1" applyFill="1" applyBorder="1" applyAlignment="1">
      <alignment horizontal="center" vertical="center"/>
    </xf>
    <xf numFmtId="0" fontId="26" fillId="15" borderId="22" xfId="0" applyFont="1" applyFill="1" applyBorder="1" applyAlignment="1">
      <alignment horizontal="left" vertical="center"/>
    </xf>
    <xf numFmtId="0" fontId="26" fillId="15" borderId="0" xfId="0" applyFont="1" applyFill="1" applyAlignment="1">
      <alignment horizontal="center" vertical="center"/>
    </xf>
    <xf numFmtId="0" fontId="28" fillId="15" borderId="0" xfId="0" applyFont="1" applyFill="1" applyAlignment="1">
      <alignment horizontal="left" vertical="center"/>
    </xf>
    <xf numFmtId="0" fontId="26" fillId="15" borderId="0" xfId="0" applyFont="1" applyFill="1" applyAlignment="1">
      <alignment horizontal="right" vertical="center"/>
    </xf>
    <xf numFmtId="0" fontId="27" fillId="15" borderId="0" xfId="0" applyFont="1" applyFill="1" applyAlignment="1">
      <alignment horizontal="right" vertical="center"/>
    </xf>
    <xf numFmtId="0" fontId="14" fillId="15" borderId="0" xfId="0" applyFont="1" applyFill="1" applyAlignment="1">
      <alignment horizontal="center" vertical="center"/>
    </xf>
    <xf numFmtId="0" fontId="14" fillId="15" borderId="19" xfId="0" applyFont="1" applyFill="1" applyBorder="1" applyAlignment="1">
      <alignment horizontal="left" vertical="center"/>
    </xf>
    <xf numFmtId="0" fontId="28" fillId="15" borderId="21" xfId="0" applyFont="1" applyFill="1" applyBorder="1" applyAlignment="1">
      <alignment horizontal="left" vertical="center"/>
    </xf>
    <xf numFmtId="0" fontId="14" fillId="15" borderId="22" xfId="0" applyFont="1" applyFill="1" applyBorder="1" applyAlignment="1">
      <alignment horizontal="left" vertical="center"/>
    </xf>
    <xf numFmtId="0" fontId="27" fillId="15" borderId="21" xfId="0" applyFont="1" applyFill="1" applyBorder="1" applyAlignment="1">
      <alignment horizontal="right" vertical="center"/>
    </xf>
    <xf numFmtId="4" fontId="26" fillId="15" borderId="21" xfId="0" applyNumberFormat="1" applyFont="1" applyFill="1" applyBorder="1" applyAlignment="1">
      <alignment horizontal="right" vertical="center"/>
    </xf>
    <xf numFmtId="0" fontId="17" fillId="0" borderId="14" xfId="0" applyFont="1" applyBorder="1" applyAlignment="1">
      <alignment horizontal="center" vertical="center" wrapText="1"/>
    </xf>
    <xf numFmtId="0" fontId="17" fillId="0" borderId="14" xfId="0" applyFont="1" applyBorder="1" applyAlignment="1">
      <alignment horizontal="center" vertical="center"/>
    </xf>
    <xf numFmtId="14" fontId="17" fillId="0" borderId="14" xfId="0" applyNumberFormat="1" applyFont="1" applyBorder="1" applyAlignment="1">
      <alignment horizontal="center" vertical="center"/>
    </xf>
    <xf numFmtId="0" fontId="17" fillId="0" borderId="14" xfId="0" applyFont="1" applyBorder="1" applyAlignment="1">
      <alignment horizontal="left" vertical="center"/>
    </xf>
    <xf numFmtId="17" fontId="17" fillId="0" borderId="14" xfId="2" applyNumberFormat="1" applyFont="1" applyBorder="1" applyAlignment="1">
      <alignment horizontal="center" vertical="center"/>
    </xf>
    <xf numFmtId="14" fontId="17" fillId="0" borderId="14" xfId="0" applyNumberFormat="1" applyFont="1" applyBorder="1" applyAlignment="1">
      <alignment horizontal="center" vertical="center" wrapText="1"/>
    </xf>
    <xf numFmtId="17" fontId="17" fillId="0" borderId="14" xfId="2" applyNumberFormat="1" applyFont="1" applyBorder="1" applyAlignment="1">
      <alignment horizontal="left" vertical="center"/>
    </xf>
    <xf numFmtId="0" fontId="17" fillId="0" borderId="14" xfId="0" applyFont="1" applyBorder="1" applyAlignment="1">
      <alignment horizontal="right" vertical="center"/>
    </xf>
    <xf numFmtId="0" fontId="17" fillId="0" borderId="17" xfId="0" applyFont="1" applyBorder="1" applyAlignment="1">
      <alignment horizontal="left" vertical="center"/>
    </xf>
    <xf numFmtId="0" fontId="17" fillId="0" borderId="0" xfId="0" applyFont="1" applyAlignment="1">
      <alignment horizontal="center" vertical="center" wrapText="1"/>
    </xf>
    <xf numFmtId="0" fontId="31" fillId="15" borderId="0" xfId="0" applyFont="1" applyFill="1" applyAlignment="1">
      <alignment horizontal="center" vertical="center"/>
    </xf>
    <xf numFmtId="0" fontId="17" fillId="15" borderId="0" xfId="0" applyFont="1" applyFill="1" applyAlignment="1">
      <alignment horizontal="left" vertical="center"/>
    </xf>
    <xf numFmtId="0" fontId="31" fillId="15" borderId="0" xfId="0" applyFont="1" applyFill="1" applyAlignment="1">
      <alignment horizontal="right" vertical="center"/>
    </xf>
    <xf numFmtId="0" fontId="17" fillId="15" borderId="0" xfId="0" applyFont="1" applyFill="1" applyAlignment="1">
      <alignment horizontal="center" vertical="center"/>
    </xf>
    <xf numFmtId="0" fontId="17" fillId="15" borderId="19" xfId="0" applyFont="1" applyFill="1" applyBorder="1" applyAlignment="1">
      <alignment horizontal="left" vertical="center"/>
    </xf>
    <xf numFmtId="0" fontId="17" fillId="0" borderId="0" xfId="0" applyFont="1" applyAlignment="1">
      <alignment horizontal="center" vertical="center"/>
    </xf>
    <xf numFmtId="14" fontId="17" fillId="0" borderId="0" xfId="0" applyNumberFormat="1" applyFont="1" applyAlignment="1">
      <alignment horizontal="center" vertical="center"/>
    </xf>
    <xf numFmtId="0" fontId="17" fillId="0" borderId="0" xfId="0" applyFont="1" applyAlignment="1">
      <alignment horizontal="left" vertical="center"/>
    </xf>
    <xf numFmtId="17" fontId="17" fillId="0" borderId="0" xfId="2" applyNumberFormat="1" applyFont="1" applyAlignment="1">
      <alignment horizontal="center" vertical="center"/>
    </xf>
    <xf numFmtId="14" fontId="17" fillId="0" borderId="0" xfId="0" applyNumberFormat="1" applyFont="1" applyAlignment="1">
      <alignment horizontal="center" vertical="center" wrapText="1"/>
    </xf>
    <xf numFmtId="17" fontId="17" fillId="0" borderId="0" xfId="2" applyNumberFormat="1" applyFont="1" applyAlignment="1">
      <alignment horizontal="left" vertical="center"/>
    </xf>
    <xf numFmtId="0" fontId="17" fillId="0" borderId="0" xfId="0" applyFont="1" applyAlignment="1">
      <alignment horizontal="right" vertical="center"/>
    </xf>
    <xf numFmtId="0" fontId="17" fillId="0" borderId="19" xfId="0" applyFont="1" applyBorder="1" applyAlignment="1">
      <alignment horizontal="left" vertical="center"/>
    </xf>
    <xf numFmtId="15" fontId="17" fillId="0" borderId="14" xfId="0" applyNumberFormat="1" applyFont="1" applyBorder="1" applyAlignment="1">
      <alignment horizontal="center" vertical="center"/>
    </xf>
    <xf numFmtId="15" fontId="17" fillId="0" borderId="0" xfId="0" applyNumberFormat="1" applyFont="1" applyAlignment="1">
      <alignment horizontal="center" vertical="center"/>
    </xf>
    <xf numFmtId="15" fontId="17" fillId="0" borderId="0" xfId="0" applyNumberFormat="1" applyFont="1" applyAlignment="1">
      <alignment horizontal="center" vertical="center" wrapText="1"/>
    </xf>
    <xf numFmtId="15" fontId="17" fillId="0" borderId="0" xfId="0" applyNumberFormat="1" applyFont="1" applyAlignment="1">
      <alignment horizontal="right" vertical="center"/>
    </xf>
    <xf numFmtId="0" fontId="31" fillId="15" borderId="21" xfId="0" applyFont="1" applyFill="1" applyBorder="1" applyAlignment="1">
      <alignment horizontal="center" vertical="center"/>
    </xf>
    <xf numFmtId="0" fontId="17" fillId="15" borderId="21" xfId="0" applyFont="1" applyFill="1" applyBorder="1" applyAlignment="1">
      <alignment horizontal="left" vertical="center"/>
    </xf>
    <xf numFmtId="0" fontId="31" fillId="15" borderId="21" xfId="0" applyFont="1" applyFill="1" applyBorder="1" applyAlignment="1">
      <alignment horizontal="right" vertical="center"/>
    </xf>
    <xf numFmtId="0" fontId="17" fillId="15" borderId="21" xfId="0" applyFont="1" applyFill="1" applyBorder="1" applyAlignment="1">
      <alignment horizontal="center" vertical="center"/>
    </xf>
    <xf numFmtId="0" fontId="17" fillId="15" borderId="22" xfId="0" applyFont="1" applyFill="1" applyBorder="1" applyAlignment="1">
      <alignment horizontal="left" vertical="center"/>
    </xf>
    <xf numFmtId="0" fontId="17" fillId="12" borderId="0" xfId="0" applyFont="1" applyFill="1" applyAlignment="1">
      <alignment horizontal="right" vertical="center"/>
    </xf>
    <xf numFmtId="0" fontId="17" fillId="0" borderId="0" xfId="0" applyFont="1" applyAlignment="1">
      <alignment horizontal="right" vertical="center" wrapText="1"/>
    </xf>
    <xf numFmtId="0" fontId="28" fillId="11" borderId="0" xfId="0" applyFont="1" applyFill="1" applyAlignment="1">
      <alignment horizontal="center" vertical="center"/>
    </xf>
    <xf numFmtId="15" fontId="28" fillId="11" borderId="0" xfId="0" applyNumberFormat="1" applyFont="1" applyFill="1" applyAlignment="1">
      <alignment horizontal="center" vertical="center"/>
    </xf>
    <xf numFmtId="0" fontId="28" fillId="11" borderId="0" xfId="0" applyFont="1" applyFill="1" applyAlignment="1">
      <alignment horizontal="right" vertical="center"/>
    </xf>
    <xf numFmtId="0" fontId="28" fillId="11" borderId="14" xfId="0" applyFont="1" applyFill="1" applyBorder="1" applyAlignment="1">
      <alignment horizontal="right" vertical="center"/>
    </xf>
    <xf numFmtId="0" fontId="14" fillId="0" borderId="15" xfId="0" applyFont="1" applyBorder="1" applyAlignment="1">
      <alignment horizontal="right" vertical="center"/>
    </xf>
    <xf numFmtId="14" fontId="14" fillId="0" borderId="0" xfId="0" applyNumberFormat="1" applyFont="1" applyAlignment="1">
      <alignment vertical="center"/>
    </xf>
    <xf numFmtId="3" fontId="14" fillId="0" borderId="0" xfId="0" applyNumberFormat="1" applyFont="1" applyAlignment="1">
      <alignment horizontal="right" vertical="center" wrapText="1"/>
    </xf>
    <xf numFmtId="17" fontId="0" fillId="0" borderId="0" xfId="0" applyNumberFormat="1" applyAlignment="1">
      <alignment vertical="center"/>
    </xf>
    <xf numFmtId="0" fontId="32" fillId="0" borderId="0" xfId="0" applyFont="1" applyAlignment="1">
      <alignment horizontal="center" vertical="center"/>
    </xf>
    <xf numFmtId="14" fontId="31" fillId="15" borderId="21" xfId="0" applyNumberFormat="1" applyFont="1" applyFill="1" applyBorder="1" applyAlignment="1">
      <alignment horizontal="center" vertical="center"/>
    </xf>
    <xf numFmtId="17" fontId="17" fillId="0" borderId="14" xfId="0" applyNumberFormat="1" applyFont="1" applyBorder="1" applyAlignment="1">
      <alignment horizontal="center" vertical="center"/>
    </xf>
    <xf numFmtId="17" fontId="17" fillId="0" borderId="0" xfId="0" applyNumberFormat="1" applyFont="1" applyAlignment="1">
      <alignment horizontal="center" vertical="center"/>
    </xf>
    <xf numFmtId="1" fontId="17" fillId="0" borderId="0" xfId="0" applyNumberFormat="1" applyFont="1" applyAlignment="1">
      <alignment horizontal="center" vertical="center"/>
    </xf>
    <xf numFmtId="14" fontId="17" fillId="0" borderId="0" xfId="1" applyNumberFormat="1" applyFont="1" applyFill="1" applyBorder="1" applyAlignment="1">
      <alignment horizontal="center" vertical="center"/>
    </xf>
    <xf numFmtId="164" fontId="17" fillId="0" borderId="0" xfId="1" applyNumberFormat="1" applyFont="1" applyFill="1" applyBorder="1" applyAlignment="1">
      <alignment horizontal="center" vertical="center"/>
    </xf>
    <xf numFmtId="0" fontId="32" fillId="0" borderId="0" xfId="0" applyFont="1" applyAlignment="1">
      <alignment horizontal="center"/>
    </xf>
    <xf numFmtId="0" fontId="15" fillId="12" borderId="0" xfId="0" applyFont="1" applyFill="1" applyAlignment="1">
      <alignment horizontal="center" vertical="center"/>
    </xf>
    <xf numFmtId="164" fontId="15" fillId="12" borderId="0" xfId="1" applyNumberFormat="1" applyFont="1" applyFill="1" applyBorder="1" applyAlignment="1">
      <alignment horizontal="center" vertical="center"/>
    </xf>
    <xf numFmtId="0" fontId="0" fillId="12" borderId="0" xfId="0" applyFill="1"/>
    <xf numFmtId="0" fontId="12" fillId="12" borderId="0" xfId="0" applyFont="1" applyFill="1" applyAlignment="1">
      <alignment vertical="center"/>
    </xf>
    <xf numFmtId="0" fontId="0" fillId="12" borderId="0" xfId="0" applyFill="1" applyAlignment="1">
      <alignment horizontal="center" vertical="center" wrapText="1"/>
    </xf>
    <xf numFmtId="0" fontId="0" fillId="12" borderId="0" xfId="0" applyFill="1" applyAlignment="1">
      <alignment horizontal="center" vertical="center"/>
    </xf>
    <xf numFmtId="0" fontId="0" fillId="12" borderId="0" xfId="0" applyFill="1" applyAlignment="1">
      <alignment horizontal="center"/>
    </xf>
    <xf numFmtId="0" fontId="0" fillId="12" borderId="0" xfId="0" applyFill="1" applyAlignment="1">
      <alignment horizontal="left"/>
    </xf>
    <xf numFmtId="0" fontId="32" fillId="12" borderId="0" xfId="0" applyFont="1" applyFill="1" applyAlignment="1">
      <alignment horizontal="center" vertical="center"/>
    </xf>
    <xf numFmtId="0" fontId="32" fillId="12" borderId="0" xfId="0" applyFont="1" applyFill="1" applyAlignment="1">
      <alignment horizontal="center"/>
    </xf>
    <xf numFmtId="0" fontId="0" fillId="12" borderId="0" xfId="0" applyFill="1" applyAlignment="1">
      <alignment horizontal="right" vertical="center"/>
    </xf>
    <xf numFmtId="0" fontId="5" fillId="12" borderId="0" xfId="0" applyFont="1" applyFill="1" applyAlignment="1">
      <alignment horizontal="right" vertical="center"/>
    </xf>
    <xf numFmtId="0" fontId="34" fillId="12" borderId="0" xfId="0" applyFont="1" applyFill="1" applyAlignment="1">
      <alignment vertical="center"/>
    </xf>
    <xf numFmtId="0" fontId="35" fillId="12" borderId="0" xfId="0" applyFont="1" applyFill="1" applyAlignment="1">
      <alignment horizontal="center" vertical="center"/>
    </xf>
    <xf numFmtId="0" fontId="34" fillId="12" borderId="0" xfId="0" applyFont="1" applyFill="1" applyAlignment="1">
      <alignment horizontal="center" vertical="center" wrapText="1"/>
    </xf>
    <xf numFmtId="0" fontId="34" fillId="12" borderId="0" xfId="0" applyFont="1" applyFill="1" applyAlignment="1">
      <alignment horizontal="right" vertical="center"/>
    </xf>
    <xf numFmtId="0" fontId="36" fillId="12" borderId="0" xfId="0" applyFont="1" applyFill="1" applyAlignment="1">
      <alignment horizontal="right" vertical="center"/>
    </xf>
    <xf numFmtId="0" fontId="34" fillId="12" borderId="0" xfId="0" applyFont="1" applyFill="1" applyAlignment="1">
      <alignment horizontal="center" vertical="center"/>
    </xf>
    <xf numFmtId="0" fontId="14" fillId="12" borderId="0" xfId="0" applyFont="1" applyFill="1" applyAlignment="1">
      <alignment vertical="center"/>
    </xf>
    <xf numFmtId="0" fontId="7" fillId="2" borderId="30" xfId="0" applyFont="1" applyFill="1" applyBorder="1" applyAlignment="1">
      <alignment horizontal="center" vertical="center" wrapText="1"/>
    </xf>
    <xf numFmtId="0" fontId="7" fillId="5" borderId="30" xfId="0" applyFont="1" applyFill="1" applyBorder="1" applyAlignment="1">
      <alignment horizontal="center" vertical="center" wrapText="1"/>
    </xf>
    <xf numFmtId="4" fontId="7" fillId="8" borderId="30" xfId="0" applyNumberFormat="1" applyFont="1" applyFill="1" applyBorder="1" applyAlignment="1">
      <alignment horizontal="center" vertical="center" wrapText="1"/>
    </xf>
    <xf numFmtId="0" fontId="14" fillId="0" borderId="30" xfId="0" applyFont="1" applyBorder="1" applyAlignment="1">
      <alignment horizontal="center" vertical="center" wrapText="1"/>
    </xf>
    <xf numFmtId="0" fontId="14" fillId="0" borderId="30" xfId="0" applyFont="1" applyBorder="1" applyAlignment="1">
      <alignment horizontal="center" vertical="center"/>
    </xf>
    <xf numFmtId="0" fontId="26" fillId="15" borderId="30" xfId="0" applyFont="1" applyFill="1" applyBorder="1" applyAlignment="1">
      <alignment horizontal="center" vertical="center"/>
    </xf>
    <xf numFmtId="0" fontId="26" fillId="15" borderId="30" xfId="0" applyFont="1" applyFill="1" applyBorder="1" applyAlignment="1">
      <alignment horizontal="center" vertical="center" wrapText="1"/>
    </xf>
    <xf numFmtId="0" fontId="14" fillId="0" borderId="30" xfId="0" applyFont="1" applyBorder="1" applyAlignment="1">
      <alignment vertical="center"/>
    </xf>
    <xf numFmtId="0" fontId="14" fillId="0" borderId="30" xfId="0" applyFont="1" applyBorder="1" applyAlignment="1">
      <alignment horizontal="left" vertical="center"/>
    </xf>
    <xf numFmtId="17" fontId="17" fillId="0" borderId="30" xfId="0" applyNumberFormat="1" applyFont="1" applyBorder="1" applyAlignment="1">
      <alignment horizontal="center" vertical="center"/>
    </xf>
    <xf numFmtId="164" fontId="14" fillId="0" borderId="30" xfId="1" applyNumberFormat="1" applyFont="1" applyFill="1" applyBorder="1" applyAlignment="1">
      <alignment horizontal="center" vertical="center" wrapText="1"/>
    </xf>
    <xf numFmtId="0" fontId="17" fillId="0" borderId="30" xfId="0" applyFont="1" applyBorder="1" applyAlignment="1">
      <alignment horizontal="center" vertical="center"/>
    </xf>
    <xf numFmtId="0" fontId="17" fillId="15" borderId="30" xfId="0" applyFont="1" applyFill="1" applyBorder="1" applyAlignment="1">
      <alignment horizontal="center" vertical="center"/>
    </xf>
    <xf numFmtId="14" fontId="14" fillId="0" borderId="30" xfId="0" applyNumberFormat="1" applyFont="1" applyBorder="1" applyAlignment="1">
      <alignment vertical="center"/>
    </xf>
    <xf numFmtId="14" fontId="14" fillId="0" borderId="30" xfId="0" applyNumberFormat="1" applyFont="1" applyBorder="1" applyAlignment="1">
      <alignment vertical="center" wrapText="1"/>
    </xf>
    <xf numFmtId="14" fontId="17" fillId="0" borderId="30" xfId="0" applyNumberFormat="1" applyFont="1" applyBorder="1" applyAlignment="1">
      <alignment horizontal="center" vertical="center"/>
    </xf>
    <xf numFmtId="14" fontId="14" fillId="0" borderId="30" xfId="0" applyNumberFormat="1" applyFont="1" applyBorder="1" applyAlignment="1">
      <alignment horizontal="center" vertical="center" wrapText="1"/>
    </xf>
    <xf numFmtId="14" fontId="17" fillId="0" borderId="30" xfId="1" applyNumberFormat="1" applyFont="1" applyFill="1" applyBorder="1" applyAlignment="1">
      <alignment horizontal="center" vertical="center"/>
    </xf>
    <xf numFmtId="164" fontId="14" fillId="0" borderId="30" xfId="1" applyNumberFormat="1" applyFont="1" applyFill="1" applyBorder="1" applyAlignment="1">
      <alignment horizontal="center" vertical="center"/>
    </xf>
    <xf numFmtId="164" fontId="14" fillId="0" borderId="30" xfId="1" applyNumberFormat="1" applyFont="1" applyFill="1" applyBorder="1" applyAlignment="1">
      <alignment horizontal="left" vertical="center"/>
    </xf>
    <xf numFmtId="164" fontId="17" fillId="0" borderId="30" xfId="1" applyNumberFormat="1" applyFont="1" applyFill="1" applyBorder="1" applyAlignment="1">
      <alignment horizontal="center" vertical="center"/>
    </xf>
    <xf numFmtId="0" fontId="38" fillId="0" borderId="30" xfId="0" applyFont="1" applyBorder="1" applyAlignment="1">
      <alignment horizontal="center" vertical="center"/>
    </xf>
    <xf numFmtId="0" fontId="14" fillId="15" borderId="30" xfId="0" applyFont="1" applyFill="1" applyBorder="1" applyAlignment="1">
      <alignment horizontal="center"/>
    </xf>
    <xf numFmtId="0" fontId="0" fillId="15" borderId="30" xfId="0" applyFill="1" applyBorder="1"/>
    <xf numFmtId="0" fontId="12" fillId="15" borderId="30" xfId="0" applyFont="1" applyFill="1" applyBorder="1" applyAlignment="1">
      <alignment horizontal="center" vertical="center"/>
    </xf>
    <xf numFmtId="0" fontId="39" fillId="0" borderId="30" xfId="0" applyFont="1" applyBorder="1" applyAlignment="1">
      <alignment horizontal="center" vertical="center"/>
    </xf>
    <xf numFmtId="166" fontId="38" fillId="0" borderId="30" xfId="0" applyNumberFormat="1" applyFont="1" applyBorder="1" applyAlignment="1">
      <alignment horizontal="center" vertical="center"/>
    </xf>
    <xf numFmtId="14" fontId="38" fillId="0" borderId="30" xfId="0" applyNumberFormat="1" applyFont="1" applyBorder="1" applyAlignment="1">
      <alignment horizontal="center" vertical="center"/>
    </xf>
    <xf numFmtId="0" fontId="0" fillId="15" borderId="30" xfId="0" applyFill="1" applyBorder="1" applyAlignment="1">
      <alignment horizontal="center" vertical="center"/>
    </xf>
    <xf numFmtId="0" fontId="0" fillId="15" borderId="30" xfId="0" applyFill="1" applyBorder="1" applyAlignment="1">
      <alignment horizontal="center"/>
    </xf>
    <xf numFmtId="0" fontId="0" fillId="15" borderId="30" xfId="0" applyFill="1" applyBorder="1" applyAlignment="1">
      <alignment horizontal="left"/>
    </xf>
    <xf numFmtId="0" fontId="32" fillId="15" borderId="30" xfId="0" applyFont="1" applyFill="1" applyBorder="1" applyAlignment="1">
      <alignment horizontal="center" vertical="center"/>
    </xf>
    <xf numFmtId="0" fontId="0" fillId="15" borderId="30" xfId="0" applyFill="1" applyBorder="1" applyAlignment="1">
      <alignment horizontal="center" vertical="center" wrapText="1"/>
    </xf>
    <xf numFmtId="0" fontId="32" fillId="15" borderId="30" xfId="0" applyFont="1" applyFill="1" applyBorder="1" applyAlignment="1">
      <alignment horizontal="center"/>
    </xf>
    <xf numFmtId="0" fontId="12" fillId="15" borderId="30" xfId="0" applyFont="1" applyFill="1" applyBorder="1" applyAlignment="1">
      <alignment horizontal="right"/>
    </xf>
    <xf numFmtId="0" fontId="40" fillId="15" borderId="30" xfId="0" applyFont="1" applyFill="1" applyBorder="1" applyAlignment="1">
      <alignment horizontal="center" vertical="center"/>
    </xf>
    <xf numFmtId="0" fontId="0" fillId="15" borderId="30" xfId="0" applyFill="1" applyBorder="1" applyAlignment="1">
      <alignment horizontal="right"/>
    </xf>
    <xf numFmtId="167" fontId="13" fillId="0" borderId="30" xfId="1" applyNumberFormat="1" applyFont="1" applyFill="1" applyBorder="1" applyAlignment="1">
      <alignment horizontal="center" vertical="center"/>
    </xf>
    <xf numFmtId="164" fontId="13" fillId="0" borderId="30" xfId="1" applyNumberFormat="1" applyFont="1" applyFill="1" applyBorder="1" applyAlignment="1">
      <alignment horizontal="center" vertical="center"/>
    </xf>
    <xf numFmtId="167" fontId="13" fillId="0" borderId="30" xfId="0" applyNumberFormat="1" applyFont="1" applyBorder="1" applyAlignment="1">
      <alignment horizontal="center" vertical="center"/>
    </xf>
    <xf numFmtId="14" fontId="13" fillId="0" borderId="30" xfId="3" applyNumberFormat="1" applyFont="1" applyFill="1" applyBorder="1" applyAlignment="1">
      <alignment horizontal="center" vertical="center"/>
    </xf>
    <xf numFmtId="14" fontId="13" fillId="0" borderId="30" xfId="0" applyNumberFormat="1" applyFont="1" applyBorder="1" applyAlignment="1">
      <alignment horizontal="center" vertical="center"/>
    </xf>
    <xf numFmtId="0" fontId="42" fillId="15" borderId="30" xfId="0" applyFont="1" applyFill="1" applyBorder="1" applyAlignment="1">
      <alignment vertical="center" wrapText="1"/>
    </xf>
    <xf numFmtId="14" fontId="42" fillId="15" borderId="30" xfId="0" applyNumberFormat="1" applyFont="1" applyFill="1" applyBorder="1" applyAlignment="1">
      <alignment vertical="center" wrapText="1"/>
    </xf>
    <xf numFmtId="164" fontId="43" fillId="15" borderId="30" xfId="1" applyNumberFormat="1" applyFont="1" applyFill="1" applyBorder="1" applyAlignment="1">
      <alignment horizontal="center" vertical="center"/>
    </xf>
    <xf numFmtId="167" fontId="43" fillId="15" borderId="30" xfId="1" applyNumberFormat="1" applyFont="1" applyFill="1" applyBorder="1" applyAlignment="1">
      <alignment horizontal="center" vertical="center"/>
    </xf>
    <xf numFmtId="167" fontId="43" fillId="15" borderId="30" xfId="0" applyNumberFormat="1" applyFont="1" applyFill="1" applyBorder="1" applyAlignment="1">
      <alignment horizontal="center" vertical="center"/>
    </xf>
    <xf numFmtId="1" fontId="13" fillId="0" borderId="30" xfId="1" applyNumberFormat="1" applyFont="1" applyFill="1" applyBorder="1" applyAlignment="1">
      <alignment horizontal="center" vertical="center"/>
    </xf>
    <xf numFmtId="1" fontId="43" fillId="15" borderId="30" xfId="1" applyNumberFormat="1" applyFont="1" applyFill="1" applyBorder="1" applyAlignment="1">
      <alignment horizontal="center" vertical="center"/>
    </xf>
    <xf numFmtId="1" fontId="14" fillId="0" borderId="0" xfId="0" applyNumberFormat="1" applyFont="1" applyAlignment="1">
      <alignment horizontal="center" vertical="center" wrapText="1"/>
    </xf>
    <xf numFmtId="1" fontId="14" fillId="12" borderId="0" xfId="0" applyNumberFormat="1" applyFont="1" applyFill="1" applyAlignment="1">
      <alignment horizontal="center" vertical="center" wrapText="1"/>
    </xf>
    <xf numFmtId="1" fontId="14" fillId="12" borderId="0" xfId="1" applyNumberFormat="1" applyFont="1" applyFill="1" applyBorder="1" applyAlignment="1">
      <alignment horizontal="center" vertical="center"/>
    </xf>
    <xf numFmtId="0" fontId="30" fillId="12" borderId="11" xfId="0" applyFont="1" applyFill="1" applyBorder="1" applyAlignment="1">
      <alignment horizontal="center" vertical="center" textRotation="90"/>
    </xf>
    <xf numFmtId="0" fontId="17" fillId="12" borderId="0" xfId="0" applyFont="1" applyFill="1" applyAlignment="1">
      <alignment horizontal="center" vertical="center" wrapText="1"/>
    </xf>
    <xf numFmtId="1" fontId="17" fillId="12" borderId="0" xfId="0" applyNumberFormat="1" applyFont="1" applyFill="1" applyAlignment="1">
      <alignment horizontal="center" vertical="center" wrapText="1"/>
    </xf>
    <xf numFmtId="0" fontId="31" fillId="12" borderId="0" xfId="0" applyFont="1" applyFill="1" applyAlignment="1">
      <alignment horizontal="center" vertical="center"/>
    </xf>
    <xf numFmtId="0" fontId="17" fillId="12" borderId="0" xfId="0" applyFont="1" applyFill="1" applyAlignment="1">
      <alignment horizontal="center" vertical="center"/>
    </xf>
    <xf numFmtId="0" fontId="31" fillId="12" borderId="0" xfId="0" applyFont="1" applyFill="1" applyAlignment="1">
      <alignment horizontal="right" vertical="center"/>
    </xf>
    <xf numFmtId="0" fontId="27" fillId="12" borderId="12" xfId="0" applyFont="1" applyFill="1" applyBorder="1" applyAlignment="1">
      <alignment horizontal="right" vertical="center"/>
    </xf>
    <xf numFmtId="0" fontId="7" fillId="2" borderId="30" xfId="0" applyFont="1" applyFill="1" applyBorder="1" applyAlignment="1">
      <alignment vertical="center"/>
    </xf>
    <xf numFmtId="1" fontId="7" fillId="2" borderId="30" xfId="0" applyNumberFormat="1" applyFont="1" applyFill="1" applyBorder="1" applyAlignment="1">
      <alignment horizontal="center" vertical="center"/>
    </xf>
    <xf numFmtId="0" fontId="29" fillId="12" borderId="11" xfId="0" applyFont="1" applyFill="1" applyBorder="1" applyAlignment="1">
      <alignment vertical="center" textRotation="90" wrapText="1"/>
    </xf>
    <xf numFmtId="0" fontId="29" fillId="12" borderId="0" xfId="0" applyFont="1" applyFill="1" applyAlignment="1">
      <alignment vertical="center" textRotation="90" wrapText="1"/>
    </xf>
    <xf numFmtId="1" fontId="26" fillId="12" borderId="0" xfId="0" applyNumberFormat="1" applyFont="1" applyFill="1" applyAlignment="1">
      <alignment horizontal="center" vertical="center" textRotation="90" wrapText="1"/>
    </xf>
    <xf numFmtId="0" fontId="29" fillId="12" borderId="0" xfId="0" applyFont="1" applyFill="1" applyAlignment="1">
      <alignment horizontal="center" vertical="center" textRotation="90" wrapText="1"/>
    </xf>
    <xf numFmtId="0" fontId="30" fillId="12" borderId="0" xfId="0" applyFont="1" applyFill="1" applyAlignment="1">
      <alignment horizontal="center" vertical="center" textRotation="90" wrapText="1"/>
    </xf>
    <xf numFmtId="0" fontId="37" fillId="12" borderId="12" xfId="0" applyFont="1" applyFill="1" applyBorder="1" applyAlignment="1">
      <alignment vertical="center" textRotation="90" wrapText="1"/>
    </xf>
    <xf numFmtId="0" fontId="14" fillId="0" borderId="30" xfId="0" applyFont="1" applyBorder="1" applyAlignment="1">
      <alignment vertical="center" wrapText="1"/>
    </xf>
    <xf numFmtId="0" fontId="17" fillId="0" borderId="30" xfId="0" applyFont="1" applyBorder="1" applyAlignment="1">
      <alignment horizontal="right" vertical="center"/>
    </xf>
    <xf numFmtId="0" fontId="31" fillId="15" borderId="30" xfId="0" applyFont="1" applyFill="1" applyBorder="1" applyAlignment="1">
      <alignment horizontal="right" vertical="center"/>
    </xf>
    <xf numFmtId="0" fontId="30" fillId="12" borderId="0" xfId="0" applyFont="1" applyFill="1" applyAlignment="1">
      <alignment vertical="center" textRotation="90" wrapText="1"/>
    </xf>
    <xf numFmtId="0" fontId="30" fillId="12" borderId="12" xfId="0" applyFont="1" applyFill="1" applyBorder="1" applyAlignment="1">
      <alignment vertical="center" textRotation="90" wrapText="1"/>
    </xf>
    <xf numFmtId="164" fontId="17" fillId="0" borderId="30" xfId="1" applyNumberFormat="1" applyFont="1" applyFill="1" applyBorder="1" applyAlignment="1">
      <alignment horizontal="right" vertical="center"/>
    </xf>
    <xf numFmtId="3" fontId="17" fillId="0" borderId="30" xfId="0" applyNumberFormat="1" applyFont="1" applyBorder="1" applyAlignment="1">
      <alignment horizontal="right" vertical="center" wrapText="1"/>
    </xf>
    <xf numFmtId="164" fontId="43" fillId="0" borderId="30" xfId="1" applyNumberFormat="1" applyFont="1" applyFill="1" applyBorder="1" applyAlignment="1">
      <alignment horizontal="center" vertical="center"/>
    </xf>
    <xf numFmtId="0" fontId="22" fillId="0" borderId="8" xfId="0" applyFont="1" applyBorder="1" applyAlignment="1">
      <alignment horizontal="center" vertical="center"/>
    </xf>
    <xf numFmtId="0" fontId="22" fillId="0" borderId="9" xfId="0" applyFont="1" applyBorder="1" applyAlignment="1">
      <alignment horizontal="center" vertical="center"/>
    </xf>
    <xf numFmtId="0" fontId="22" fillId="0" borderId="4" xfId="0" applyFont="1" applyBorder="1" applyAlignment="1">
      <alignment horizontal="center" vertical="center"/>
    </xf>
    <xf numFmtId="0" fontId="29" fillId="14" borderId="13" xfId="0" applyFont="1" applyFill="1" applyBorder="1" applyAlignment="1">
      <alignment horizontal="center" vertical="center" textRotation="90" wrapText="1"/>
    </xf>
    <xf numFmtId="0" fontId="29" fillId="14" borderId="20" xfId="0" applyFont="1" applyFill="1" applyBorder="1" applyAlignment="1">
      <alignment horizontal="center" vertical="center" textRotation="90" wrapText="1"/>
    </xf>
    <xf numFmtId="0" fontId="14" fillId="0" borderId="14" xfId="0" applyFont="1" applyBorder="1" applyAlignment="1">
      <alignment horizontal="center" vertical="center" wrapText="1"/>
    </xf>
    <xf numFmtId="0" fontId="14" fillId="0" borderId="21" xfId="0" applyFont="1" applyBorder="1" applyAlignment="1">
      <alignment horizontal="center" vertical="center" wrapText="1"/>
    </xf>
    <xf numFmtId="0" fontId="26" fillId="15" borderId="21" xfId="0" applyFont="1" applyFill="1" applyBorder="1" applyAlignment="1">
      <alignment horizontal="center" vertical="center"/>
    </xf>
    <xf numFmtId="0" fontId="29" fillId="12" borderId="29" xfId="0" applyFont="1" applyFill="1" applyBorder="1" applyAlignment="1">
      <alignment horizontal="center" vertical="center" textRotation="90" wrapText="1"/>
    </xf>
    <xf numFmtId="0" fontId="29" fillId="12" borderId="27" xfId="0" applyFont="1" applyFill="1" applyBorder="1" applyAlignment="1">
      <alignment horizontal="center" vertical="center" textRotation="90" wrapText="1"/>
    </xf>
    <xf numFmtId="0" fontId="29" fillId="12" borderId="28" xfId="0" applyFont="1" applyFill="1" applyBorder="1" applyAlignment="1">
      <alignment horizontal="center" vertical="center" textRotation="90" wrapText="1"/>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2" fillId="0" borderId="0" xfId="0" applyFont="1" applyAlignment="1">
      <alignment horizontal="center" vertical="center" wrapText="1"/>
    </xf>
    <xf numFmtId="0" fontId="18" fillId="3" borderId="1" xfId="0" applyFont="1" applyFill="1" applyBorder="1" applyAlignment="1">
      <alignment horizontal="center" vertical="center"/>
    </xf>
    <xf numFmtId="0" fontId="18" fillId="3" borderId="2" xfId="0" applyFont="1" applyFill="1" applyBorder="1" applyAlignment="1">
      <alignment horizontal="center" vertical="center"/>
    </xf>
    <xf numFmtId="0" fontId="19" fillId="3" borderId="5" xfId="0" applyFont="1" applyFill="1" applyBorder="1" applyAlignment="1">
      <alignment horizontal="center" vertical="center"/>
    </xf>
    <xf numFmtId="0" fontId="19" fillId="3" borderId="6" xfId="0" applyFont="1" applyFill="1" applyBorder="1" applyAlignment="1">
      <alignment horizontal="center" vertical="center"/>
    </xf>
    <xf numFmtId="0" fontId="19" fillId="3" borderId="7" xfId="0" applyFont="1" applyFill="1" applyBorder="1" applyAlignment="1">
      <alignment horizontal="center" vertical="center"/>
    </xf>
    <xf numFmtId="0" fontId="20" fillId="7" borderId="4" xfId="0" applyFont="1" applyFill="1" applyBorder="1" applyAlignment="1">
      <alignment horizontal="center" vertical="center" wrapText="1"/>
    </xf>
    <xf numFmtId="0" fontId="20" fillId="7" borderId="3" xfId="0" applyFont="1" applyFill="1" applyBorder="1" applyAlignment="1">
      <alignment horizontal="center" vertical="center"/>
    </xf>
    <xf numFmtId="0" fontId="21" fillId="3" borderId="8" xfId="0" applyFont="1" applyFill="1" applyBorder="1" applyAlignment="1">
      <alignment horizontal="center" vertical="center"/>
    </xf>
    <xf numFmtId="0" fontId="21" fillId="3" borderId="9" xfId="0" applyFont="1" applyFill="1" applyBorder="1" applyAlignment="1">
      <alignment horizontal="center" vertical="center"/>
    </xf>
    <xf numFmtId="0" fontId="21" fillId="3" borderId="4" xfId="0" applyFont="1" applyFill="1" applyBorder="1" applyAlignment="1">
      <alignment horizontal="center" vertical="center"/>
    </xf>
    <xf numFmtId="0" fontId="29" fillId="15" borderId="13" xfId="0" applyFont="1" applyFill="1" applyBorder="1" applyAlignment="1">
      <alignment horizontal="center" vertical="center" textRotation="90" wrapText="1"/>
    </xf>
    <xf numFmtId="0" fontId="29" fillId="15" borderId="20" xfId="0" applyFont="1" applyFill="1" applyBorder="1" applyAlignment="1">
      <alignment horizontal="center" vertical="center" textRotation="90" wrapText="1"/>
    </xf>
    <xf numFmtId="0" fontId="33" fillId="14" borderId="13" xfId="0" applyFont="1" applyFill="1" applyBorder="1" applyAlignment="1">
      <alignment horizontal="center" vertical="center" textRotation="90" wrapText="1"/>
    </xf>
    <xf numFmtId="0" fontId="33" fillId="14" borderId="18" xfId="0" applyFont="1" applyFill="1" applyBorder="1" applyAlignment="1">
      <alignment horizontal="center" vertical="center" textRotation="90" wrapText="1"/>
    </xf>
    <xf numFmtId="0" fontId="33" fillId="14" borderId="20" xfId="0" applyFont="1" applyFill="1" applyBorder="1" applyAlignment="1">
      <alignment horizontal="center" vertical="center" textRotation="90" wrapText="1"/>
    </xf>
    <xf numFmtId="0" fontId="14" fillId="0" borderId="0" xfId="0" applyFont="1" applyAlignment="1">
      <alignment horizontal="center" vertical="center" wrapText="1"/>
    </xf>
    <xf numFmtId="3" fontId="14" fillId="0" borderId="14" xfId="0" applyNumberFormat="1" applyFont="1" applyBorder="1" applyAlignment="1">
      <alignment horizontal="center" vertical="center" wrapText="1"/>
    </xf>
    <xf numFmtId="0" fontId="26" fillId="15" borderId="0" xfId="0" applyFont="1" applyFill="1" applyAlignment="1">
      <alignment horizontal="center" vertical="center"/>
    </xf>
    <xf numFmtId="0" fontId="29" fillId="15" borderId="13" xfId="0" applyFont="1" applyFill="1" applyBorder="1" applyAlignment="1">
      <alignment horizontal="center" vertical="center" textRotation="90"/>
    </xf>
    <xf numFmtId="0" fontId="29" fillId="15" borderId="18" xfId="0" applyFont="1" applyFill="1" applyBorder="1" applyAlignment="1">
      <alignment horizontal="center" vertical="center" textRotation="90"/>
    </xf>
    <xf numFmtId="0" fontId="29" fillId="15" borderId="20" xfId="0" applyFont="1" applyFill="1" applyBorder="1" applyAlignment="1">
      <alignment horizontal="center" vertical="center" textRotation="90"/>
    </xf>
    <xf numFmtId="0" fontId="14" fillId="0" borderId="0" xfId="0" applyFont="1" applyAlignment="1">
      <alignment horizontal="center" vertical="center"/>
    </xf>
    <xf numFmtId="0" fontId="29" fillId="14" borderId="14" xfId="0" applyFont="1" applyFill="1" applyBorder="1" applyAlignment="1">
      <alignment horizontal="center" vertical="center" textRotation="90" wrapText="1"/>
    </xf>
    <xf numFmtId="0" fontId="29" fillId="14" borderId="0" xfId="0" applyFont="1" applyFill="1" applyAlignment="1">
      <alignment horizontal="center" vertical="center" textRotation="90" wrapText="1"/>
    </xf>
    <xf numFmtId="0" fontId="14" fillId="0" borderId="0" xfId="0" applyFont="1" applyAlignment="1">
      <alignment horizontal="right" vertical="center"/>
    </xf>
    <xf numFmtId="0" fontId="23" fillId="0" borderId="0" xfId="0" applyFont="1" applyAlignment="1">
      <alignment horizontal="left" vertical="center" wrapText="1"/>
    </xf>
    <xf numFmtId="0" fontId="14" fillId="0" borderId="0" xfId="0" applyFont="1" applyAlignment="1">
      <alignment horizontal="left" vertical="center"/>
    </xf>
    <xf numFmtId="0" fontId="17" fillId="0" borderId="0" xfId="0" applyFont="1" applyAlignment="1">
      <alignment horizontal="center" vertical="center" wrapText="1"/>
    </xf>
    <xf numFmtId="0" fontId="28" fillId="0" borderId="0" xfId="0" applyFont="1" applyAlignment="1">
      <alignment horizontal="left" vertical="center" wrapText="1"/>
    </xf>
    <xf numFmtId="0" fontId="28" fillId="0" borderId="0" xfId="0" applyFont="1" applyAlignment="1">
      <alignment horizontal="right" vertical="center"/>
    </xf>
    <xf numFmtId="0" fontId="29" fillId="14" borderId="18" xfId="0" applyFont="1" applyFill="1" applyBorder="1" applyAlignment="1">
      <alignment horizontal="center" vertical="center" textRotation="90"/>
    </xf>
    <xf numFmtId="0" fontId="29" fillId="14" borderId="18" xfId="0" applyFont="1" applyFill="1" applyBorder="1" applyAlignment="1">
      <alignment horizontal="center" vertical="center" textRotation="90" wrapText="1"/>
    </xf>
    <xf numFmtId="0" fontId="30" fillId="14" borderId="13" xfId="0" applyFont="1" applyFill="1" applyBorder="1" applyAlignment="1">
      <alignment horizontal="center" vertical="center" textRotation="90" wrapText="1"/>
    </xf>
    <xf numFmtId="0" fontId="30" fillId="14" borderId="18" xfId="0" applyFont="1" applyFill="1" applyBorder="1" applyAlignment="1">
      <alignment horizontal="center" vertical="center" textRotation="90" wrapText="1"/>
    </xf>
    <xf numFmtId="0" fontId="17" fillId="0" borderId="14" xfId="0" applyFont="1" applyBorder="1" applyAlignment="1">
      <alignment horizontal="center" vertical="center" wrapText="1"/>
    </xf>
    <xf numFmtId="0" fontId="31" fillId="15" borderId="0" xfId="0" applyFont="1" applyFill="1" applyAlignment="1">
      <alignment horizontal="center" vertical="center"/>
    </xf>
    <xf numFmtId="0" fontId="29" fillId="15" borderId="18" xfId="0" applyFont="1" applyFill="1" applyBorder="1" applyAlignment="1">
      <alignment horizontal="center" vertical="center" textRotation="90" wrapText="1"/>
    </xf>
    <xf numFmtId="0" fontId="30" fillId="15" borderId="13" xfId="0" applyFont="1" applyFill="1" applyBorder="1" applyAlignment="1">
      <alignment horizontal="center" vertical="center" textRotation="90"/>
    </xf>
    <xf numFmtId="0" fontId="30" fillId="15" borderId="18" xfId="0" applyFont="1" applyFill="1" applyBorder="1" applyAlignment="1">
      <alignment horizontal="center" vertical="center" textRotation="90"/>
    </xf>
    <xf numFmtId="0" fontId="30" fillId="15" borderId="20" xfId="0" applyFont="1" applyFill="1" applyBorder="1" applyAlignment="1">
      <alignment horizontal="center" vertical="center" textRotation="90"/>
    </xf>
    <xf numFmtId="0" fontId="17" fillId="0" borderId="21" xfId="0" applyFont="1" applyBorder="1" applyAlignment="1">
      <alignment horizontal="center" vertical="center" wrapText="1"/>
    </xf>
    <xf numFmtId="0" fontId="31" fillId="15" borderId="21" xfId="0" applyFont="1" applyFill="1" applyBorder="1" applyAlignment="1">
      <alignment horizontal="center" vertical="center"/>
    </xf>
    <xf numFmtId="0" fontId="28" fillId="11" borderId="0" xfId="0" applyFont="1" applyFill="1" applyAlignment="1">
      <alignment horizontal="right" vertical="center" wrapText="1"/>
    </xf>
    <xf numFmtId="15" fontId="28" fillId="11" borderId="0" xfId="0" applyNumberFormat="1" applyFont="1" applyFill="1" applyAlignment="1">
      <alignment horizontal="center" vertical="center"/>
    </xf>
    <xf numFmtId="0" fontId="17" fillId="0" borderId="0" xfId="0" applyFont="1" applyAlignment="1">
      <alignment horizontal="right" vertical="center" wrapText="1"/>
    </xf>
    <xf numFmtId="15" fontId="17" fillId="0" borderId="0" xfId="0" applyNumberFormat="1" applyFont="1" applyAlignment="1">
      <alignment horizontal="center" vertical="center"/>
    </xf>
    <xf numFmtId="0" fontId="30" fillId="14" borderId="13" xfId="0" applyFont="1" applyFill="1" applyBorder="1" applyAlignment="1">
      <alignment horizontal="center" vertical="center" textRotation="90"/>
    </xf>
    <xf numFmtId="0" fontId="30" fillId="14" borderId="18" xfId="0" applyFont="1" applyFill="1" applyBorder="1" applyAlignment="1">
      <alignment horizontal="center" vertical="center" textRotation="90"/>
    </xf>
    <xf numFmtId="0" fontId="30" fillId="14" borderId="20" xfId="0" applyFont="1" applyFill="1" applyBorder="1" applyAlignment="1">
      <alignment horizontal="center" vertical="center" textRotation="90"/>
    </xf>
    <xf numFmtId="0" fontId="3" fillId="0" borderId="0" xfId="0" applyFont="1" applyAlignment="1">
      <alignment horizontal="center" vertical="center" wrapText="1"/>
    </xf>
    <xf numFmtId="0" fontId="18"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41" fillId="2" borderId="0" xfId="0" applyFont="1" applyFill="1" applyAlignment="1">
      <alignment horizontal="left" vertical="center" wrapText="1"/>
    </xf>
    <xf numFmtId="0" fontId="12" fillId="0" borderId="31" xfId="0" applyFont="1" applyBorder="1" applyAlignment="1">
      <alignment horizontal="center" vertical="center"/>
    </xf>
    <xf numFmtId="0" fontId="44" fillId="3" borderId="30" xfId="0" applyFont="1" applyFill="1" applyBorder="1" applyAlignment="1">
      <alignment horizontal="center" vertical="center"/>
    </xf>
    <xf numFmtId="0" fontId="38" fillId="0" borderId="30" xfId="0" applyFont="1" applyBorder="1" applyAlignment="1">
      <alignment horizontal="center" vertical="center"/>
    </xf>
    <xf numFmtId="1" fontId="14" fillId="0" borderId="30" xfId="0" applyNumberFormat="1" applyFont="1" applyBorder="1" applyAlignment="1">
      <alignment horizontal="center" vertical="center"/>
    </xf>
    <xf numFmtId="0" fontId="26" fillId="15" borderId="30" xfId="0" applyFont="1" applyFill="1" applyBorder="1" applyAlignment="1">
      <alignment horizontal="center" vertical="center"/>
    </xf>
    <xf numFmtId="0" fontId="14" fillId="0" borderId="30" xfId="0" applyFont="1" applyBorder="1" applyAlignment="1">
      <alignment horizontal="center" vertical="center" wrapText="1"/>
    </xf>
    <xf numFmtId="1" fontId="14" fillId="0" borderId="30" xfId="0" applyNumberFormat="1" applyFont="1" applyBorder="1" applyAlignment="1">
      <alignment horizontal="center" vertical="center" wrapText="1"/>
    </xf>
    <xf numFmtId="0" fontId="44" fillId="3" borderId="30" xfId="0" applyFont="1" applyFill="1" applyBorder="1" applyAlignment="1">
      <alignment horizontal="center" vertical="center" wrapText="1"/>
    </xf>
    <xf numFmtId="0" fontId="38" fillId="0" borderId="30" xfId="0" applyFont="1" applyBorder="1" applyAlignment="1">
      <alignment horizontal="center" vertical="center" wrapText="1"/>
    </xf>
    <xf numFmtId="1" fontId="14" fillId="0" borderId="30" xfId="1" applyNumberFormat="1" applyFont="1" applyBorder="1" applyAlignment="1">
      <alignment horizontal="center" vertical="center" wrapText="1"/>
    </xf>
  </cellXfs>
  <cellStyles count="4">
    <cellStyle name="Millares" xfId="1" builtinId="3"/>
    <cellStyle name="Millares 2" xfId="3"/>
    <cellStyle name="Normal" xfId="0" builtinId="0"/>
    <cellStyle name="Normal 107" xfId="2"/>
  </cellStyles>
  <dxfs count="1">
    <dxf>
      <fill>
        <patternFill patternType="solid">
          <fgColor rgb="FFF7CAAC"/>
          <bgColor rgb="FFF7CAAC"/>
        </patternFill>
      </fill>
    </dxf>
  </dxfs>
  <tableStyles count="0" defaultTableStyle="TableStyleMedium2" defaultPivotStyle="PivotStyleLight16"/>
  <colors>
    <mruColors>
      <color rgb="FF5DF1CE"/>
      <color rgb="FF13DDAD"/>
      <color rgb="FFE1F3E3"/>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2:AH169"/>
  <sheetViews>
    <sheetView topLeftCell="B84" zoomScale="85" zoomScaleNormal="85" workbookViewId="0">
      <selection activeCell="E10" sqref="E10"/>
    </sheetView>
  </sheetViews>
  <sheetFormatPr baseColWidth="10" defaultColWidth="11.42578125" defaultRowHeight="15" x14ac:dyDescent="0.25"/>
  <cols>
    <col min="1" max="1" width="1.42578125" customWidth="1"/>
    <col min="2" max="2" width="26.28515625" style="53" customWidth="1"/>
    <col min="3" max="3" width="22" style="34" customWidth="1"/>
    <col min="4" max="4" width="12.140625" style="34" bestFit="1" customWidth="1"/>
    <col min="5" max="5" width="16.85546875" style="1" bestFit="1" customWidth="1"/>
    <col min="6" max="6" width="10.7109375" style="1" customWidth="1"/>
    <col min="7" max="7" width="24.42578125" customWidth="1"/>
    <col min="8" max="8" width="16.28515625" bestFit="1" customWidth="1"/>
    <col min="9" max="9" width="8.28515625" style="4" customWidth="1"/>
    <col min="10" max="10" width="29.42578125" style="4" bestFit="1" customWidth="1"/>
    <col min="11" max="11" width="43.140625" style="56" bestFit="1" customWidth="1"/>
    <col min="12" max="12" width="13.42578125" style="1" customWidth="1"/>
    <col min="13" max="13" width="16.7109375" style="149" customWidth="1"/>
    <col min="14" max="14" width="22.85546875" style="34" customWidth="1"/>
    <col min="15" max="15" width="25.140625" style="34" customWidth="1"/>
    <col min="16" max="16" width="32.42578125" style="28" hidden="1" customWidth="1"/>
    <col min="17" max="19" width="10.140625" style="6" customWidth="1"/>
    <col min="20" max="20" width="10.140625" style="73" hidden="1" customWidth="1"/>
    <col min="21" max="24" width="10.140625" style="6" customWidth="1"/>
    <col min="25" max="30" width="13.42578125" style="4" customWidth="1"/>
    <col min="31" max="31" width="13.7109375" style="6" customWidth="1"/>
    <col min="32" max="32" width="11.42578125" style="4"/>
    <col min="33" max="33" width="18.85546875" style="4" customWidth="1"/>
    <col min="34" max="34" width="42" style="56" customWidth="1"/>
  </cols>
  <sheetData>
    <row r="2" spans="1:34" ht="38.25" customHeight="1" x14ac:dyDescent="0.25">
      <c r="B2" s="262" t="s">
        <v>0</v>
      </c>
      <c r="C2" s="263"/>
      <c r="D2" s="5"/>
      <c r="E2" s="5"/>
      <c r="F2" s="5"/>
      <c r="G2" s="264" t="s">
        <v>1</v>
      </c>
      <c r="H2" s="264"/>
      <c r="I2" s="264"/>
      <c r="J2" s="264"/>
      <c r="K2" s="264"/>
      <c r="L2" s="264"/>
      <c r="M2" s="264"/>
      <c r="N2" s="264"/>
      <c r="O2" s="264"/>
      <c r="P2" s="264"/>
      <c r="Q2" s="264"/>
      <c r="R2" s="264"/>
      <c r="S2" s="264"/>
      <c r="T2" s="264"/>
      <c r="U2" s="264"/>
      <c r="V2" s="264"/>
      <c r="W2" s="63"/>
      <c r="X2" s="63"/>
      <c r="Y2" s="46"/>
      <c r="Z2" s="46"/>
      <c r="AA2" s="46"/>
      <c r="AB2" s="46"/>
      <c r="AC2" s="46"/>
      <c r="AD2" s="46"/>
      <c r="AE2" s="74"/>
      <c r="AF2" s="46"/>
      <c r="AG2" s="46"/>
      <c r="AH2" s="82"/>
    </row>
    <row r="3" spans="1:34" ht="5.25" customHeight="1" x14ac:dyDescent="0.25">
      <c r="B3" s="52"/>
      <c r="Q3" s="2"/>
      <c r="R3" s="2"/>
      <c r="S3" s="2"/>
      <c r="T3" s="3"/>
      <c r="Z3" s="1"/>
      <c r="AH3" s="82"/>
    </row>
    <row r="4" spans="1:34" ht="61.5" customHeight="1" x14ac:dyDescent="0.25">
      <c r="B4" s="52"/>
      <c r="G4">
        <v>2025</v>
      </c>
      <c r="I4" s="4">
        <v>2026</v>
      </c>
      <c r="K4" s="56">
        <v>2027</v>
      </c>
      <c r="M4" s="149">
        <v>2028</v>
      </c>
      <c r="O4" s="34">
        <v>2029</v>
      </c>
      <c r="Q4" s="2"/>
      <c r="R4" s="2"/>
      <c r="S4" s="2"/>
      <c r="T4" s="3"/>
      <c r="Z4" s="1"/>
      <c r="AH4" s="82"/>
    </row>
    <row r="5" spans="1:34" ht="33.75" customHeight="1" x14ac:dyDescent="0.25">
      <c r="B5" s="265" t="s">
        <v>2</v>
      </c>
      <c r="C5" s="266"/>
      <c r="D5" s="266"/>
      <c r="E5" s="266"/>
      <c r="F5" s="266"/>
      <c r="G5" s="266"/>
      <c r="H5" s="266"/>
      <c r="I5" s="267" t="s">
        <v>3</v>
      </c>
      <c r="J5" s="268"/>
      <c r="K5" s="268"/>
      <c r="L5" s="268"/>
      <c r="M5" s="268"/>
      <c r="N5" s="268"/>
      <c r="O5" s="268"/>
      <c r="P5" s="268"/>
      <c r="Q5" s="268"/>
      <c r="R5" s="268"/>
      <c r="S5" s="268"/>
      <c r="T5" s="269"/>
      <c r="U5" s="270" t="s">
        <v>4</v>
      </c>
      <c r="V5" s="271"/>
      <c r="W5" s="271"/>
      <c r="X5" s="271"/>
      <c r="Y5" s="272" t="s">
        <v>5</v>
      </c>
      <c r="Z5" s="273"/>
      <c r="AA5" s="273"/>
      <c r="AB5" s="273"/>
      <c r="AC5" s="273"/>
      <c r="AD5" s="274"/>
      <c r="AE5" s="251" t="s">
        <v>6</v>
      </c>
      <c r="AF5" s="252"/>
      <c r="AG5" s="253"/>
      <c r="AH5" s="83" t="s">
        <v>7</v>
      </c>
    </row>
    <row r="6" spans="1:34" s="26" customFormat="1" ht="77.25" thickBot="1" x14ac:dyDescent="0.3">
      <c r="B6" s="33" t="s">
        <v>8</v>
      </c>
      <c r="C6" s="14" t="s">
        <v>9</v>
      </c>
      <c r="D6" s="55" t="s">
        <v>10</v>
      </c>
      <c r="E6" s="14" t="s">
        <v>11</v>
      </c>
      <c r="F6" s="14" t="s">
        <v>12</v>
      </c>
      <c r="G6" s="14" t="s">
        <v>13</v>
      </c>
      <c r="H6" s="15" t="s">
        <v>14</v>
      </c>
      <c r="I6" s="8" t="s">
        <v>15</v>
      </c>
      <c r="J6" s="8" t="s">
        <v>16</v>
      </c>
      <c r="K6" s="57" t="s">
        <v>17</v>
      </c>
      <c r="L6" s="8" t="s">
        <v>18</v>
      </c>
      <c r="M6" s="8" t="s">
        <v>19</v>
      </c>
      <c r="N6" s="8" t="s">
        <v>20</v>
      </c>
      <c r="O6" s="8" t="s">
        <v>21</v>
      </c>
      <c r="P6" s="29" t="s">
        <v>22</v>
      </c>
      <c r="Q6" s="9" t="s">
        <v>23</v>
      </c>
      <c r="R6" s="9" t="s">
        <v>24</v>
      </c>
      <c r="S6" s="9" t="s">
        <v>25</v>
      </c>
      <c r="T6" s="27" t="s">
        <v>26</v>
      </c>
      <c r="U6" s="10" t="s">
        <v>27</v>
      </c>
      <c r="V6" s="10" t="s">
        <v>28</v>
      </c>
      <c r="W6" s="10" t="s">
        <v>29</v>
      </c>
      <c r="X6" s="10" t="s">
        <v>26</v>
      </c>
      <c r="Y6" s="16" t="s">
        <v>30</v>
      </c>
      <c r="Z6" s="16" t="s">
        <v>31</v>
      </c>
      <c r="AA6" s="16" t="s">
        <v>32</v>
      </c>
      <c r="AB6" s="16" t="s">
        <v>33</v>
      </c>
      <c r="AC6" s="17" t="s">
        <v>34</v>
      </c>
      <c r="AD6" s="17" t="s">
        <v>35</v>
      </c>
      <c r="AE6" s="75" t="s">
        <v>36</v>
      </c>
      <c r="AF6" s="18" t="s">
        <v>37</v>
      </c>
      <c r="AG6" s="18" t="s">
        <v>38</v>
      </c>
      <c r="AH6" s="84" t="s">
        <v>39</v>
      </c>
    </row>
    <row r="7" spans="1:34" s="26" customFormat="1" ht="54.75" customHeight="1" x14ac:dyDescent="0.25">
      <c r="B7" s="254" t="s">
        <v>40</v>
      </c>
      <c r="C7" s="256" t="s">
        <v>41</v>
      </c>
      <c r="D7" s="256">
        <f>+T7</f>
        <v>2862</v>
      </c>
      <c r="E7" s="20">
        <v>2027</v>
      </c>
      <c r="F7" s="20"/>
      <c r="G7" s="13" t="s">
        <v>42</v>
      </c>
      <c r="H7" s="13"/>
      <c r="I7" s="13">
        <v>1</v>
      </c>
      <c r="J7" s="13">
        <v>1</v>
      </c>
      <c r="K7" s="13" t="s">
        <v>43</v>
      </c>
      <c r="L7" s="13" t="s">
        <v>44</v>
      </c>
      <c r="M7" s="149" t="s">
        <v>45</v>
      </c>
      <c r="N7" s="13" t="s">
        <v>46</v>
      </c>
      <c r="O7" s="13"/>
      <c r="P7" s="148">
        <v>46692</v>
      </c>
      <c r="Q7" s="13">
        <v>1049</v>
      </c>
      <c r="R7" s="13">
        <v>1813</v>
      </c>
      <c r="S7" s="13">
        <v>0</v>
      </c>
      <c r="T7" s="13">
        <f>+S7+R7+Q7</f>
        <v>2862</v>
      </c>
      <c r="U7" s="13"/>
      <c r="V7" s="13"/>
      <c r="W7" s="13"/>
      <c r="X7" s="13"/>
      <c r="Y7" s="13"/>
      <c r="Z7" s="13"/>
      <c r="AA7" s="13"/>
      <c r="AB7" s="13"/>
      <c r="AC7" s="13"/>
      <c r="AD7" s="13"/>
      <c r="AE7" s="13"/>
      <c r="AF7" s="13"/>
      <c r="AG7" s="13"/>
      <c r="AH7" s="13"/>
    </row>
    <row r="8" spans="1:34" s="89" customFormat="1" ht="28.5" customHeight="1" thickBot="1" x14ac:dyDescent="0.3">
      <c r="A8" s="41"/>
      <c r="B8" s="255"/>
      <c r="C8" s="257"/>
      <c r="D8" s="257"/>
      <c r="E8" s="90">
        <f>+E7</f>
        <v>2027</v>
      </c>
      <c r="F8" s="258" t="s">
        <v>47</v>
      </c>
      <c r="G8" s="258"/>
      <c r="H8" s="258"/>
      <c r="I8" s="90"/>
      <c r="J8" s="90"/>
      <c r="K8" s="91"/>
      <c r="L8" s="90"/>
      <c r="M8" s="150"/>
      <c r="N8" s="92"/>
      <c r="O8" s="92"/>
      <c r="P8" s="93"/>
      <c r="Q8" s="94">
        <f>+Q7</f>
        <v>1049</v>
      </c>
      <c r="R8" s="94">
        <f t="shared" ref="R8:X8" si="0">+R7</f>
        <v>1813</v>
      </c>
      <c r="S8" s="94">
        <f t="shared" si="0"/>
        <v>0</v>
      </c>
      <c r="T8" s="94">
        <f t="shared" si="0"/>
        <v>2862</v>
      </c>
      <c r="U8" s="94">
        <f t="shared" si="0"/>
        <v>0</v>
      </c>
      <c r="V8" s="94">
        <f t="shared" si="0"/>
        <v>0</v>
      </c>
      <c r="W8" s="94">
        <f t="shared" si="0"/>
        <v>0</v>
      </c>
      <c r="X8" s="94">
        <f t="shared" si="0"/>
        <v>0</v>
      </c>
      <c r="Y8" s="95"/>
      <c r="Z8" s="95"/>
      <c r="AA8" s="95"/>
      <c r="AB8" s="95"/>
      <c r="AC8" s="95"/>
      <c r="AD8" s="95"/>
      <c r="AE8" s="94">
        <f>+AE7</f>
        <v>0</v>
      </c>
      <c r="AF8" s="95"/>
      <c r="AG8" s="90"/>
      <c r="AH8" s="96"/>
    </row>
    <row r="9" spans="1:34" s="26" customFormat="1" ht="29.25" customHeight="1" thickBot="1" x14ac:dyDescent="0.3">
      <c r="B9" s="259"/>
      <c r="C9" s="260"/>
      <c r="D9" s="260"/>
      <c r="E9" s="260"/>
      <c r="F9" s="260"/>
      <c r="G9" s="260"/>
      <c r="H9" s="260"/>
      <c r="I9" s="260"/>
      <c r="J9" s="260"/>
      <c r="K9" s="260"/>
      <c r="L9" s="260"/>
      <c r="M9" s="260"/>
      <c r="N9" s="260"/>
      <c r="O9" s="260"/>
      <c r="P9" s="260"/>
      <c r="Q9" s="260"/>
      <c r="R9" s="260"/>
      <c r="S9" s="260"/>
      <c r="T9" s="260"/>
      <c r="U9" s="260"/>
      <c r="V9" s="260"/>
      <c r="W9" s="260"/>
      <c r="X9" s="260"/>
      <c r="Y9" s="260"/>
      <c r="Z9" s="260"/>
      <c r="AA9" s="260"/>
      <c r="AB9" s="260"/>
      <c r="AC9" s="260"/>
      <c r="AD9" s="260"/>
      <c r="AE9" s="260"/>
      <c r="AF9" s="260"/>
      <c r="AG9" s="260"/>
      <c r="AH9" s="261"/>
    </row>
    <row r="10" spans="1:34" s="26" customFormat="1" ht="54.75" customHeight="1" x14ac:dyDescent="0.25">
      <c r="B10" s="275" t="s">
        <v>48</v>
      </c>
      <c r="C10" s="256" t="s">
        <v>49</v>
      </c>
      <c r="D10" s="256">
        <f>+T10</f>
        <v>400</v>
      </c>
      <c r="E10" s="20">
        <v>2028</v>
      </c>
      <c r="F10" s="20" t="s">
        <v>50</v>
      </c>
      <c r="G10" s="50" t="s">
        <v>42</v>
      </c>
      <c r="H10" s="24" t="s">
        <v>51</v>
      </c>
      <c r="I10" s="20">
        <v>1</v>
      </c>
      <c r="J10" s="20">
        <v>1</v>
      </c>
      <c r="K10" s="58" t="s">
        <v>52</v>
      </c>
      <c r="L10" s="20">
        <v>1</v>
      </c>
      <c r="M10" s="109">
        <v>45730</v>
      </c>
      <c r="N10" s="12" t="s">
        <v>42</v>
      </c>
      <c r="O10" s="12" t="s">
        <v>51</v>
      </c>
      <c r="P10" s="37" t="s">
        <v>53</v>
      </c>
      <c r="Q10" s="64"/>
      <c r="R10" s="64">
        <v>400</v>
      </c>
      <c r="S10" s="64"/>
      <c r="T10" s="65">
        <v>400</v>
      </c>
      <c r="U10" s="64"/>
      <c r="V10" s="64">
        <v>400</v>
      </c>
      <c r="W10" s="64"/>
      <c r="X10" s="64">
        <v>400</v>
      </c>
      <c r="Y10" s="20" t="s">
        <v>50</v>
      </c>
      <c r="Z10" s="20" t="s">
        <v>54</v>
      </c>
      <c r="AA10" s="20">
        <v>0</v>
      </c>
      <c r="AB10" s="20"/>
      <c r="AC10" s="20">
        <v>0</v>
      </c>
      <c r="AD10" s="20"/>
      <c r="AE10" s="64">
        <v>0</v>
      </c>
      <c r="AF10" s="20"/>
      <c r="AG10" s="20"/>
      <c r="AH10" s="85"/>
    </row>
    <row r="11" spans="1:34" s="89" customFormat="1" ht="28.5" customHeight="1" thickBot="1" x14ac:dyDescent="0.3">
      <c r="A11" s="41"/>
      <c r="B11" s="276"/>
      <c r="C11" s="257"/>
      <c r="D11" s="257"/>
      <c r="E11" s="90">
        <f>+E10</f>
        <v>2028</v>
      </c>
      <c r="F11" s="258" t="s">
        <v>47</v>
      </c>
      <c r="G11" s="258"/>
      <c r="H11" s="258"/>
      <c r="I11" s="90"/>
      <c r="J11" s="90"/>
      <c r="K11" s="91"/>
      <c r="L11" s="90"/>
      <c r="M11" s="150"/>
      <c r="N11" s="92"/>
      <c r="O11" s="92"/>
      <c r="P11" s="93"/>
      <c r="Q11" s="94">
        <f>+Q10</f>
        <v>0</v>
      </c>
      <c r="R11" s="94">
        <f t="shared" ref="R11:X11" si="1">+R10</f>
        <v>400</v>
      </c>
      <c r="S11" s="94">
        <f t="shared" si="1"/>
        <v>0</v>
      </c>
      <c r="T11" s="94">
        <f t="shared" si="1"/>
        <v>400</v>
      </c>
      <c r="U11" s="94">
        <f t="shared" si="1"/>
        <v>0</v>
      </c>
      <c r="V11" s="94">
        <f t="shared" si="1"/>
        <v>400</v>
      </c>
      <c r="W11" s="94">
        <f t="shared" si="1"/>
        <v>0</v>
      </c>
      <c r="X11" s="94">
        <f t="shared" si="1"/>
        <v>400</v>
      </c>
      <c r="Y11" s="95"/>
      <c r="Z11" s="95"/>
      <c r="AA11" s="95"/>
      <c r="AB11" s="95"/>
      <c r="AC11" s="95"/>
      <c r="AD11" s="95"/>
      <c r="AE11" s="94">
        <f>+AE10</f>
        <v>0</v>
      </c>
      <c r="AF11" s="95"/>
      <c r="AG11" s="90"/>
      <c r="AH11" s="96"/>
    </row>
    <row r="12" spans="1:34" s="26" customFormat="1" ht="29.25" customHeight="1" thickBot="1" x14ac:dyDescent="0.3">
      <c r="B12" s="259"/>
      <c r="C12" s="260"/>
      <c r="D12" s="260"/>
      <c r="E12" s="260"/>
      <c r="F12" s="260"/>
      <c r="G12" s="260"/>
      <c r="H12" s="260"/>
      <c r="I12" s="260"/>
      <c r="J12" s="260"/>
      <c r="K12" s="260"/>
      <c r="L12" s="260"/>
      <c r="M12" s="260"/>
      <c r="N12" s="260"/>
      <c r="O12" s="260"/>
      <c r="P12" s="260"/>
      <c r="Q12" s="260"/>
      <c r="R12" s="260"/>
      <c r="S12" s="260"/>
      <c r="T12" s="260"/>
      <c r="U12" s="260"/>
      <c r="V12" s="260"/>
      <c r="W12" s="260"/>
      <c r="X12" s="260"/>
      <c r="Y12" s="260"/>
      <c r="Z12" s="260"/>
      <c r="AA12" s="260"/>
      <c r="AB12" s="260"/>
      <c r="AC12" s="260"/>
      <c r="AD12" s="260"/>
      <c r="AE12" s="260"/>
      <c r="AF12" s="260"/>
      <c r="AG12" s="260"/>
      <c r="AH12" s="261"/>
    </row>
    <row r="13" spans="1:34" s="26" customFormat="1" ht="29.25" customHeight="1" x14ac:dyDescent="0.25">
      <c r="B13" s="277" t="s">
        <v>55</v>
      </c>
      <c r="C13" s="256" t="s">
        <v>56</v>
      </c>
      <c r="D13" s="281">
        <f>+T17+T19+T21</f>
        <v>4048</v>
      </c>
      <c r="E13" s="12">
        <v>2027</v>
      </c>
      <c r="F13" s="12" t="s">
        <v>50</v>
      </c>
      <c r="G13" s="24"/>
      <c r="H13" s="24"/>
      <c r="I13" s="20">
        <v>1</v>
      </c>
      <c r="J13" s="20" t="s">
        <v>57</v>
      </c>
      <c r="K13" s="58" t="s">
        <v>58</v>
      </c>
      <c r="L13" s="20">
        <v>7</v>
      </c>
      <c r="M13" s="151">
        <v>45413</v>
      </c>
      <c r="N13" s="47" t="s">
        <v>59</v>
      </c>
      <c r="O13" s="47" t="s">
        <v>60</v>
      </c>
      <c r="P13" s="37" t="s">
        <v>61</v>
      </c>
      <c r="Q13" s="64">
        <v>504</v>
      </c>
      <c r="R13" s="145"/>
      <c r="S13" s="64"/>
      <c r="T13" s="65"/>
      <c r="U13" s="64">
        <v>3</v>
      </c>
      <c r="V13" s="64"/>
      <c r="W13" s="64"/>
      <c r="X13" s="64">
        <v>3</v>
      </c>
      <c r="Y13" s="20" t="s">
        <v>50</v>
      </c>
      <c r="Z13" s="20" t="s">
        <v>54</v>
      </c>
      <c r="AA13" s="20"/>
      <c r="AB13" s="20"/>
      <c r="AC13" s="20"/>
      <c r="AD13" s="20" t="s">
        <v>62</v>
      </c>
      <c r="AE13" s="64"/>
      <c r="AF13" s="20"/>
      <c r="AG13" s="20"/>
      <c r="AH13" s="85"/>
    </row>
    <row r="14" spans="1:34" s="26" customFormat="1" ht="29.25" customHeight="1" x14ac:dyDescent="0.25">
      <c r="B14" s="278"/>
      <c r="C14" s="280"/>
      <c r="D14" s="280"/>
      <c r="E14" s="11">
        <v>2027</v>
      </c>
      <c r="F14" s="11" t="s">
        <v>50</v>
      </c>
      <c r="I14" s="21">
        <v>1</v>
      </c>
      <c r="J14" s="21" t="s">
        <v>57</v>
      </c>
      <c r="K14" s="59" t="s">
        <v>63</v>
      </c>
      <c r="L14" s="21">
        <v>1</v>
      </c>
      <c r="M14" s="152">
        <v>45261</v>
      </c>
      <c r="N14" s="61"/>
      <c r="O14" s="61"/>
      <c r="P14" s="32" t="s">
        <v>64</v>
      </c>
      <c r="Q14" s="39"/>
      <c r="R14" s="39"/>
      <c r="S14" s="39">
        <v>664</v>
      </c>
      <c r="T14" s="66"/>
      <c r="U14" s="39"/>
      <c r="V14" s="39"/>
      <c r="W14" s="39">
        <v>524</v>
      </c>
      <c r="X14" s="39">
        <v>524</v>
      </c>
      <c r="Y14" s="21"/>
      <c r="Z14" s="21"/>
      <c r="AA14" s="21"/>
      <c r="AB14" s="21"/>
      <c r="AC14" s="21"/>
      <c r="AD14" s="21"/>
      <c r="AE14" s="39"/>
      <c r="AF14" s="21"/>
      <c r="AG14" s="21"/>
      <c r="AH14" s="86"/>
    </row>
    <row r="15" spans="1:34" s="26" customFormat="1" ht="29.25" customHeight="1" x14ac:dyDescent="0.25">
      <c r="B15" s="278"/>
      <c r="C15" s="280"/>
      <c r="D15" s="280"/>
      <c r="E15" s="11">
        <v>2027</v>
      </c>
      <c r="F15" s="11" t="s">
        <v>50</v>
      </c>
      <c r="I15" s="21">
        <v>1</v>
      </c>
      <c r="J15" s="21" t="s">
        <v>57</v>
      </c>
      <c r="K15" s="59" t="s">
        <v>65</v>
      </c>
      <c r="L15" s="21">
        <v>6</v>
      </c>
      <c r="M15" s="152">
        <v>45748</v>
      </c>
      <c r="N15" s="61"/>
      <c r="O15" s="61"/>
      <c r="P15" s="32" t="s">
        <v>66</v>
      </c>
      <c r="Q15" s="39"/>
      <c r="R15" s="39">
        <v>700</v>
      </c>
      <c r="S15" s="39"/>
      <c r="T15" s="66"/>
      <c r="U15" s="39"/>
      <c r="V15" s="39">
        <v>777</v>
      </c>
      <c r="W15" s="39"/>
      <c r="X15" s="39">
        <v>777</v>
      </c>
      <c r="Y15" s="21" t="s">
        <v>50</v>
      </c>
      <c r="Z15" s="21" t="s">
        <v>54</v>
      </c>
      <c r="AA15" s="21"/>
      <c r="AB15" s="21"/>
      <c r="AC15" s="21"/>
      <c r="AD15" s="21" t="s">
        <v>62</v>
      </c>
      <c r="AE15" s="39"/>
      <c r="AF15" s="21"/>
      <c r="AG15" s="21"/>
      <c r="AH15" s="86"/>
    </row>
    <row r="16" spans="1:34" s="26" customFormat="1" ht="29.25" customHeight="1" x14ac:dyDescent="0.25">
      <c r="B16" s="278"/>
      <c r="C16" s="280"/>
      <c r="D16" s="280"/>
      <c r="E16" s="11">
        <v>2027</v>
      </c>
      <c r="F16" s="11" t="s">
        <v>50</v>
      </c>
      <c r="I16" s="21">
        <v>1</v>
      </c>
      <c r="J16" s="21" t="s">
        <v>57</v>
      </c>
      <c r="K16" s="59" t="s">
        <v>67</v>
      </c>
      <c r="L16" s="21" t="s">
        <v>68</v>
      </c>
      <c r="M16" s="152">
        <v>46023</v>
      </c>
      <c r="N16" s="11"/>
      <c r="O16" s="11"/>
      <c r="P16" s="32" t="s">
        <v>69</v>
      </c>
      <c r="Q16" s="39"/>
      <c r="R16" s="39">
        <v>879</v>
      </c>
      <c r="S16" s="39"/>
      <c r="T16" s="66"/>
      <c r="U16" s="39"/>
      <c r="V16" s="39"/>
      <c r="W16" s="39">
        <v>879</v>
      </c>
      <c r="X16" s="39">
        <v>879</v>
      </c>
      <c r="Y16" s="21"/>
      <c r="Z16" s="21"/>
      <c r="AA16" s="21"/>
      <c r="AB16" s="21"/>
      <c r="AC16" s="21"/>
      <c r="AD16" s="21"/>
      <c r="AE16" s="39"/>
      <c r="AF16" s="21"/>
      <c r="AG16" s="21"/>
      <c r="AH16" s="86"/>
    </row>
    <row r="17" spans="2:34" s="26" customFormat="1" ht="29.25" customHeight="1" x14ac:dyDescent="0.25">
      <c r="B17" s="278"/>
      <c r="C17" s="280"/>
      <c r="D17" s="280"/>
      <c r="E17" s="97">
        <f>+E16</f>
        <v>2027</v>
      </c>
      <c r="F17" s="282" t="s">
        <v>47</v>
      </c>
      <c r="G17" s="282"/>
      <c r="H17" s="282"/>
      <c r="I17" s="282"/>
      <c r="J17" s="282"/>
      <c r="K17" s="282"/>
      <c r="L17" s="282"/>
      <c r="M17" s="282"/>
      <c r="N17" s="282"/>
      <c r="O17" s="282"/>
      <c r="P17" s="98"/>
      <c r="Q17" s="99">
        <f>SUM(Q13:Q16)</f>
        <v>504</v>
      </c>
      <c r="R17" s="99">
        <f t="shared" ref="R17:S17" si="2">SUM(R13:R16)</f>
        <v>1579</v>
      </c>
      <c r="S17" s="99">
        <f t="shared" si="2"/>
        <v>664</v>
      </c>
      <c r="T17" s="100">
        <f>+Q17+R17+S17</f>
        <v>2747</v>
      </c>
      <c r="U17" s="99">
        <f>SUM(U13:U16)</f>
        <v>3</v>
      </c>
      <c r="V17" s="99">
        <f t="shared" ref="V17:X17" si="3">SUM(V13:V16)</f>
        <v>777</v>
      </c>
      <c r="W17" s="99">
        <f t="shared" si="3"/>
        <v>1403</v>
      </c>
      <c r="X17" s="99">
        <f t="shared" si="3"/>
        <v>2183</v>
      </c>
      <c r="Y17" s="101"/>
      <c r="Z17" s="101"/>
      <c r="AA17" s="101"/>
      <c r="AB17" s="101"/>
      <c r="AC17" s="101"/>
      <c r="AD17" s="101"/>
      <c r="AE17" s="99">
        <f t="shared" ref="AE17" si="4">SUM(AE13:AE16)</f>
        <v>0</v>
      </c>
      <c r="AF17" s="101"/>
      <c r="AG17" s="101"/>
      <c r="AH17" s="102"/>
    </row>
    <row r="18" spans="2:34" s="26" customFormat="1" ht="29.25" customHeight="1" x14ac:dyDescent="0.25">
      <c r="B18" s="278"/>
      <c r="C18" s="280"/>
      <c r="D18" s="280"/>
      <c r="E18" s="11">
        <v>2026</v>
      </c>
      <c r="F18" s="11" t="s">
        <v>50</v>
      </c>
      <c r="G18" s="26" t="s">
        <v>70</v>
      </c>
      <c r="H18" s="146">
        <v>44761</v>
      </c>
      <c r="I18" s="21">
        <v>1</v>
      </c>
      <c r="J18" s="21" t="s">
        <v>57</v>
      </c>
      <c r="K18" s="59" t="s">
        <v>71</v>
      </c>
      <c r="L18" s="21">
        <v>9</v>
      </c>
      <c r="M18" s="152">
        <v>44986</v>
      </c>
      <c r="N18" s="48" t="s">
        <v>72</v>
      </c>
      <c r="O18" s="48" t="s">
        <v>73</v>
      </c>
      <c r="P18" s="32" t="s">
        <v>74</v>
      </c>
      <c r="Q18" s="39"/>
      <c r="R18" s="147">
        <v>749</v>
      </c>
      <c r="S18" s="39"/>
      <c r="T18" s="66"/>
      <c r="U18" s="39"/>
      <c r="V18" s="39">
        <v>8</v>
      </c>
      <c r="W18" s="39"/>
      <c r="X18" s="39">
        <v>8</v>
      </c>
      <c r="Y18" s="21" t="s">
        <v>50</v>
      </c>
      <c r="Z18" s="21" t="s">
        <v>54</v>
      </c>
      <c r="AA18" s="21"/>
      <c r="AB18" s="21"/>
      <c r="AC18" s="21"/>
      <c r="AD18" s="21" t="s">
        <v>75</v>
      </c>
      <c r="AE18" s="39" t="s">
        <v>76</v>
      </c>
      <c r="AF18" s="21">
        <v>1</v>
      </c>
      <c r="AG18" s="21" t="s">
        <v>77</v>
      </c>
      <c r="AH18" s="86" t="s">
        <v>78</v>
      </c>
    </row>
    <row r="19" spans="2:34" s="26" customFormat="1" ht="29.25" customHeight="1" x14ac:dyDescent="0.25">
      <c r="B19" s="278"/>
      <c r="C19" s="280"/>
      <c r="D19" s="280"/>
      <c r="E19" s="97">
        <f>+E18</f>
        <v>2026</v>
      </c>
      <c r="F19" s="282" t="s">
        <v>47</v>
      </c>
      <c r="G19" s="282"/>
      <c r="H19" s="282"/>
      <c r="I19" s="282"/>
      <c r="J19" s="282"/>
      <c r="K19" s="282"/>
      <c r="L19" s="282"/>
      <c r="M19" s="282"/>
      <c r="N19" s="282"/>
      <c r="O19" s="282"/>
      <c r="P19" s="98"/>
      <c r="Q19" s="99">
        <f>+Q18</f>
        <v>0</v>
      </c>
      <c r="R19" s="99">
        <f t="shared" ref="R19:X19" si="5">+R18</f>
        <v>749</v>
      </c>
      <c r="S19" s="99">
        <f t="shared" si="5"/>
        <v>0</v>
      </c>
      <c r="T19" s="100">
        <f>+Q19+R19+S19</f>
        <v>749</v>
      </c>
      <c r="U19" s="99">
        <f t="shared" si="5"/>
        <v>0</v>
      </c>
      <c r="V19" s="99">
        <f t="shared" si="5"/>
        <v>8</v>
      </c>
      <c r="W19" s="99">
        <f t="shared" si="5"/>
        <v>0</v>
      </c>
      <c r="X19" s="99">
        <f t="shared" si="5"/>
        <v>8</v>
      </c>
      <c r="Y19" s="101"/>
      <c r="Z19" s="101"/>
      <c r="AA19" s="101"/>
      <c r="AB19" s="101"/>
      <c r="AC19" s="101"/>
      <c r="AD19" s="101"/>
      <c r="AE19" s="99" t="str">
        <f>+AE18</f>
        <v>18.744,47 m2</v>
      </c>
      <c r="AF19" s="101"/>
      <c r="AG19" s="101"/>
      <c r="AH19" s="102"/>
    </row>
    <row r="20" spans="2:34" s="26" customFormat="1" ht="29.25" customHeight="1" x14ac:dyDescent="0.25">
      <c r="B20" s="278"/>
      <c r="C20" s="280"/>
      <c r="D20" s="280"/>
      <c r="E20" s="11">
        <v>2025</v>
      </c>
      <c r="F20" s="11" t="s">
        <v>50</v>
      </c>
      <c r="I20" s="21">
        <v>1</v>
      </c>
      <c r="J20" s="21" t="s">
        <v>57</v>
      </c>
      <c r="K20" s="59" t="s">
        <v>79</v>
      </c>
      <c r="L20" s="21">
        <v>8</v>
      </c>
      <c r="M20" s="152">
        <v>44986</v>
      </c>
      <c r="N20" s="48" t="s">
        <v>80</v>
      </c>
      <c r="O20" s="48" t="s">
        <v>81</v>
      </c>
      <c r="P20" s="32" t="s">
        <v>82</v>
      </c>
      <c r="Q20" s="39">
        <v>552</v>
      </c>
      <c r="R20" s="39"/>
      <c r="S20" s="39"/>
      <c r="T20" s="66"/>
      <c r="U20" s="39">
        <v>3</v>
      </c>
      <c r="V20" s="39"/>
      <c r="W20" s="39"/>
      <c r="X20" s="39">
        <v>3</v>
      </c>
      <c r="Y20" s="21" t="s">
        <v>50</v>
      </c>
      <c r="Z20" s="21" t="s">
        <v>54</v>
      </c>
      <c r="AA20" s="21"/>
      <c r="AB20" s="21"/>
      <c r="AC20" s="21"/>
      <c r="AD20" s="21" t="s">
        <v>62</v>
      </c>
      <c r="AE20" s="39"/>
      <c r="AF20" s="21"/>
      <c r="AG20" s="21"/>
      <c r="AH20" s="86"/>
    </row>
    <row r="21" spans="2:34" s="26" customFormat="1" ht="29.25" customHeight="1" thickBot="1" x14ac:dyDescent="0.3">
      <c r="B21" s="279"/>
      <c r="C21" s="257"/>
      <c r="D21" s="257"/>
      <c r="E21" s="90">
        <f>+E20</f>
        <v>2025</v>
      </c>
      <c r="F21" s="258" t="s">
        <v>47</v>
      </c>
      <c r="G21" s="258"/>
      <c r="H21" s="258"/>
      <c r="I21" s="258"/>
      <c r="J21" s="258"/>
      <c r="K21" s="258"/>
      <c r="L21" s="258"/>
      <c r="M21" s="258"/>
      <c r="N21" s="258"/>
      <c r="O21" s="258"/>
      <c r="P21" s="103"/>
      <c r="Q21" s="94">
        <f>+Q20</f>
        <v>552</v>
      </c>
      <c r="R21" s="94">
        <f t="shared" ref="R21:S21" si="6">+R20</f>
        <v>0</v>
      </c>
      <c r="S21" s="94">
        <f t="shared" si="6"/>
        <v>0</v>
      </c>
      <c r="T21" s="105">
        <f>+Q21+R21+S21</f>
        <v>552</v>
      </c>
      <c r="U21" s="94">
        <f t="shared" ref="U21:X21" si="7">+U20</f>
        <v>3</v>
      </c>
      <c r="V21" s="94">
        <f t="shared" si="7"/>
        <v>0</v>
      </c>
      <c r="W21" s="94">
        <f t="shared" si="7"/>
        <v>0</v>
      </c>
      <c r="X21" s="94">
        <f t="shared" si="7"/>
        <v>3</v>
      </c>
      <c r="Y21" s="95"/>
      <c r="Z21" s="95"/>
      <c r="AA21" s="95"/>
      <c r="AB21" s="95"/>
      <c r="AC21" s="95"/>
      <c r="AD21" s="95"/>
      <c r="AE21" s="94">
        <f>SUM(AE20)</f>
        <v>0</v>
      </c>
      <c r="AF21" s="95"/>
      <c r="AG21" s="95"/>
      <c r="AH21" s="104"/>
    </row>
    <row r="22" spans="2:34" s="26" customFormat="1" ht="29.25" customHeight="1" thickBot="1" x14ac:dyDescent="0.3">
      <c r="B22" s="259"/>
      <c r="C22" s="260"/>
      <c r="D22" s="260"/>
      <c r="E22" s="260"/>
      <c r="F22" s="260"/>
      <c r="G22" s="260"/>
      <c r="H22" s="260"/>
      <c r="I22" s="260"/>
      <c r="J22" s="260"/>
      <c r="K22" s="260"/>
      <c r="L22" s="260"/>
      <c r="M22" s="260"/>
      <c r="N22" s="260"/>
      <c r="O22" s="260"/>
      <c r="P22" s="260"/>
      <c r="Q22" s="260"/>
      <c r="R22" s="260"/>
      <c r="S22" s="260"/>
      <c r="T22" s="260"/>
      <c r="U22" s="260"/>
      <c r="V22" s="260"/>
      <c r="W22" s="260"/>
      <c r="X22" s="260"/>
      <c r="Y22" s="260"/>
      <c r="Z22" s="260"/>
      <c r="AA22" s="260"/>
      <c r="AB22" s="260"/>
      <c r="AC22" s="260"/>
      <c r="AD22" s="260"/>
      <c r="AE22" s="260"/>
      <c r="AF22" s="260"/>
      <c r="AG22" s="260"/>
      <c r="AH22" s="261"/>
    </row>
    <row r="23" spans="2:34" s="26" customFormat="1" ht="29.25" customHeight="1" x14ac:dyDescent="0.25">
      <c r="B23" s="283" t="s">
        <v>83</v>
      </c>
      <c r="C23" s="256" t="s">
        <v>84</v>
      </c>
      <c r="D23" s="256">
        <f>+T27+T44</f>
        <v>14808</v>
      </c>
      <c r="E23" s="20">
        <v>2031</v>
      </c>
      <c r="F23" s="20" t="s">
        <v>50</v>
      </c>
      <c r="G23" s="24"/>
      <c r="H23" s="36"/>
      <c r="I23" s="20">
        <v>1</v>
      </c>
      <c r="J23" s="20">
        <v>1</v>
      </c>
      <c r="K23" s="58"/>
      <c r="L23" s="20">
        <v>11</v>
      </c>
      <c r="M23" s="151">
        <v>46327</v>
      </c>
      <c r="N23" s="47"/>
      <c r="O23" s="47"/>
      <c r="P23" s="37" t="s">
        <v>85</v>
      </c>
      <c r="Q23" s="64"/>
      <c r="R23" s="7"/>
      <c r="S23" s="64">
        <v>566</v>
      </c>
      <c r="T23" s="65"/>
      <c r="U23" s="64"/>
      <c r="V23" s="64"/>
      <c r="W23" s="64"/>
      <c r="X23" s="64"/>
      <c r="Y23" s="20"/>
      <c r="Z23" s="20"/>
      <c r="AA23" s="20"/>
      <c r="AB23" s="20"/>
      <c r="AC23" s="20"/>
      <c r="AD23" s="20"/>
      <c r="AE23" s="76">
        <v>24657.06</v>
      </c>
      <c r="AF23" s="20">
        <v>1</v>
      </c>
      <c r="AG23" s="80">
        <v>2034</v>
      </c>
      <c r="AH23" s="85" t="s">
        <v>86</v>
      </c>
    </row>
    <row r="24" spans="2:34" s="26" customFormat="1" ht="29.25" customHeight="1" x14ac:dyDescent="0.25">
      <c r="B24" s="284"/>
      <c r="C24" s="280"/>
      <c r="D24" s="280"/>
      <c r="E24" s="21">
        <v>2031</v>
      </c>
      <c r="F24" s="21" t="s">
        <v>50</v>
      </c>
      <c r="I24" s="21"/>
      <c r="J24" s="21"/>
      <c r="K24" s="59"/>
      <c r="L24" s="21">
        <v>12</v>
      </c>
      <c r="M24" s="152">
        <v>46539</v>
      </c>
      <c r="N24" s="49"/>
      <c r="O24" s="49"/>
      <c r="P24" s="32" t="s">
        <v>85</v>
      </c>
      <c r="Q24" s="39"/>
      <c r="R24" s="39"/>
      <c r="S24" s="39">
        <v>526</v>
      </c>
      <c r="T24" s="66"/>
      <c r="U24" s="39"/>
      <c r="V24" s="39"/>
      <c r="W24" s="39"/>
      <c r="X24" s="39"/>
      <c r="Y24" s="21"/>
      <c r="Z24" s="21"/>
      <c r="AA24" s="21"/>
      <c r="AB24" s="21"/>
      <c r="AC24" s="21"/>
      <c r="AD24" s="21"/>
      <c r="AE24" s="39"/>
      <c r="AF24" s="21"/>
      <c r="AG24" s="81"/>
      <c r="AH24" s="86"/>
    </row>
    <row r="25" spans="2:34" s="26" customFormat="1" ht="29.25" customHeight="1" x14ac:dyDescent="0.25">
      <c r="B25" s="284"/>
      <c r="C25" s="280"/>
      <c r="D25" s="280"/>
      <c r="E25" s="21">
        <v>2031</v>
      </c>
      <c r="F25" s="21" t="s">
        <v>50</v>
      </c>
      <c r="I25" s="21"/>
      <c r="J25" s="21"/>
      <c r="K25" s="59"/>
      <c r="L25" s="21">
        <v>15</v>
      </c>
      <c r="M25" s="152">
        <v>46327</v>
      </c>
      <c r="N25" s="49"/>
      <c r="O25" s="49"/>
      <c r="P25" s="32" t="s">
        <v>87</v>
      </c>
      <c r="Q25" s="39">
        <v>782</v>
      </c>
      <c r="R25" s="39"/>
      <c r="S25" s="39"/>
      <c r="T25" s="66"/>
      <c r="U25" s="39"/>
      <c r="V25" s="39"/>
      <c r="W25" s="39"/>
      <c r="X25" s="39"/>
      <c r="Y25" s="21"/>
      <c r="Z25" s="21"/>
      <c r="AA25" s="21"/>
      <c r="AB25" s="21"/>
      <c r="AC25" s="21"/>
      <c r="AD25" s="21"/>
      <c r="AE25" s="39"/>
      <c r="AF25" s="21"/>
      <c r="AG25" s="81"/>
      <c r="AH25" s="86"/>
    </row>
    <row r="26" spans="2:34" s="26" customFormat="1" ht="29.25" customHeight="1" x14ac:dyDescent="0.25">
      <c r="B26" s="284"/>
      <c r="C26" s="280"/>
      <c r="D26" s="280"/>
      <c r="E26" s="21">
        <v>2031</v>
      </c>
      <c r="F26" s="21" t="s">
        <v>50</v>
      </c>
      <c r="I26" s="21"/>
      <c r="J26" s="21"/>
      <c r="K26" s="59"/>
      <c r="L26" s="21">
        <v>16</v>
      </c>
      <c r="M26" s="152">
        <v>46327</v>
      </c>
      <c r="N26" s="11"/>
      <c r="O26" s="11"/>
      <c r="P26" s="32" t="s">
        <v>85</v>
      </c>
      <c r="Q26" s="39"/>
      <c r="R26" s="39">
        <v>1175</v>
      </c>
      <c r="S26" s="39"/>
      <c r="T26" s="66"/>
      <c r="U26" s="39"/>
      <c r="V26" s="39"/>
      <c r="W26" s="39"/>
      <c r="X26" s="39"/>
      <c r="Y26" s="21"/>
      <c r="Z26" s="21"/>
      <c r="AA26" s="21"/>
      <c r="AB26" s="21"/>
      <c r="AC26" s="21"/>
      <c r="AD26" s="21"/>
      <c r="AE26" s="39"/>
      <c r="AF26" s="21"/>
      <c r="AG26" s="81"/>
      <c r="AH26" s="86"/>
    </row>
    <row r="27" spans="2:34" s="26" customFormat="1" ht="29.25" customHeight="1" x14ac:dyDescent="0.25">
      <c r="B27" s="284"/>
      <c r="C27" s="280"/>
      <c r="D27" s="280"/>
      <c r="E27" s="97">
        <f>+E26</f>
        <v>2031</v>
      </c>
      <c r="F27" s="282" t="s">
        <v>47</v>
      </c>
      <c r="G27" s="282"/>
      <c r="H27" s="282"/>
      <c r="I27" s="282"/>
      <c r="J27" s="282"/>
      <c r="K27" s="282"/>
      <c r="L27" s="282"/>
      <c r="M27" s="282"/>
      <c r="N27" s="282"/>
      <c r="O27" s="282"/>
      <c r="P27" s="98"/>
      <c r="Q27" s="99">
        <f>SUM(Q23:Q26)</f>
        <v>782</v>
      </c>
      <c r="R27" s="99">
        <f t="shared" ref="R27:S27" si="8">SUM(R23:R26)</f>
        <v>1175</v>
      </c>
      <c r="S27" s="99">
        <f t="shared" si="8"/>
        <v>1092</v>
      </c>
      <c r="T27" s="100">
        <f>+S27+R27+Q27</f>
        <v>3049</v>
      </c>
      <c r="U27" s="99">
        <f>SUM(U23:U26)</f>
        <v>0</v>
      </c>
      <c r="V27" s="99">
        <f t="shared" ref="V27:X27" si="9">SUM(V23:V26)</f>
        <v>0</v>
      </c>
      <c r="W27" s="99">
        <f t="shared" si="9"/>
        <v>0</v>
      </c>
      <c r="X27" s="99">
        <f t="shared" si="9"/>
        <v>0</v>
      </c>
      <c r="Y27" s="101"/>
      <c r="Z27" s="101"/>
      <c r="AA27" s="101"/>
      <c r="AB27" s="101"/>
      <c r="AC27" s="101"/>
      <c r="AD27" s="101"/>
      <c r="AE27" s="99">
        <f t="shared" ref="AE27" si="10">SUM(AE23:AE26)</f>
        <v>24657.06</v>
      </c>
      <c r="AF27" s="101"/>
      <c r="AG27" s="101"/>
      <c r="AH27" s="102"/>
    </row>
    <row r="28" spans="2:34" s="26" customFormat="1" ht="29.25" customHeight="1" x14ac:dyDescent="0.25">
      <c r="B28" s="284"/>
      <c r="C28" s="280"/>
      <c r="D28" s="280"/>
      <c r="E28" s="21" t="s">
        <v>88</v>
      </c>
      <c r="F28" s="21" t="s">
        <v>50</v>
      </c>
      <c r="I28" s="286">
        <v>1</v>
      </c>
      <c r="J28" s="286">
        <v>2</v>
      </c>
      <c r="K28" s="59"/>
      <c r="L28" s="21">
        <v>13</v>
      </c>
      <c r="M28" s="153">
        <v>2031</v>
      </c>
      <c r="N28" s="11"/>
      <c r="O28" s="11"/>
      <c r="P28" s="32"/>
      <c r="Q28" s="39"/>
      <c r="R28" s="39"/>
      <c r="S28" s="39">
        <v>825</v>
      </c>
      <c r="T28" s="66"/>
      <c r="U28" s="39"/>
      <c r="V28" s="39"/>
      <c r="W28" s="39"/>
      <c r="X28" s="39"/>
      <c r="Y28" s="21"/>
      <c r="Z28" s="21"/>
      <c r="AA28" s="21"/>
      <c r="AB28" s="21"/>
      <c r="AC28" s="21"/>
      <c r="AD28" s="21"/>
      <c r="AE28" s="77">
        <v>19365.21</v>
      </c>
      <c r="AF28" s="21">
        <v>2</v>
      </c>
      <c r="AG28" s="21">
        <v>2039</v>
      </c>
      <c r="AH28" s="86"/>
    </row>
    <row r="29" spans="2:34" s="26" customFormat="1" ht="29.25" customHeight="1" x14ac:dyDescent="0.25">
      <c r="B29" s="284"/>
      <c r="C29" s="280"/>
      <c r="D29" s="280"/>
      <c r="E29" s="21" t="s">
        <v>88</v>
      </c>
      <c r="F29" s="21" t="s">
        <v>50</v>
      </c>
      <c r="I29" s="286"/>
      <c r="J29" s="286"/>
      <c r="K29" s="59"/>
      <c r="L29" s="21">
        <v>14</v>
      </c>
      <c r="M29" s="153">
        <v>2031</v>
      </c>
      <c r="N29" s="11"/>
      <c r="O29" s="11"/>
      <c r="P29" s="32"/>
      <c r="Q29" s="39"/>
      <c r="R29" s="39"/>
      <c r="S29" s="39">
        <v>825</v>
      </c>
      <c r="T29" s="66"/>
      <c r="U29" s="39"/>
      <c r="V29" s="39"/>
      <c r="W29" s="39"/>
      <c r="X29" s="39"/>
      <c r="Y29" s="21"/>
      <c r="Z29" s="21"/>
      <c r="AA29" s="21"/>
      <c r="AB29" s="21"/>
      <c r="AC29" s="21"/>
      <c r="AD29" s="21"/>
      <c r="AE29" s="39"/>
      <c r="AF29" s="21"/>
      <c r="AG29" s="21"/>
      <c r="AH29" s="86"/>
    </row>
    <row r="30" spans="2:34" s="26" customFormat="1" ht="29.25" customHeight="1" x14ac:dyDescent="0.25">
      <c r="B30" s="284"/>
      <c r="C30" s="280"/>
      <c r="D30" s="280"/>
      <c r="E30" s="21" t="s">
        <v>88</v>
      </c>
      <c r="F30" s="21" t="s">
        <v>50</v>
      </c>
      <c r="I30" s="286"/>
      <c r="J30" s="286"/>
      <c r="K30" s="59"/>
      <c r="L30" s="21">
        <v>3</v>
      </c>
      <c r="M30" s="153">
        <v>2032</v>
      </c>
      <c r="N30" s="11"/>
      <c r="O30" s="11"/>
      <c r="P30" s="32"/>
      <c r="Q30" s="39"/>
      <c r="R30" s="39"/>
      <c r="S30" s="39">
        <v>493</v>
      </c>
      <c r="T30" s="66"/>
      <c r="U30" s="39"/>
      <c r="V30" s="39"/>
      <c r="W30" s="67"/>
      <c r="X30" s="39"/>
      <c r="Y30" s="21"/>
      <c r="Z30" s="21"/>
      <c r="AA30" s="21"/>
      <c r="AB30" s="21"/>
      <c r="AC30" s="21"/>
      <c r="AD30" s="21"/>
      <c r="AE30" s="39"/>
      <c r="AF30" s="21"/>
      <c r="AG30" s="21"/>
      <c r="AH30" s="86"/>
    </row>
    <row r="31" spans="2:34" s="26" customFormat="1" ht="29.25" customHeight="1" x14ac:dyDescent="0.25">
      <c r="B31" s="284"/>
      <c r="C31" s="280"/>
      <c r="D31" s="280"/>
      <c r="E31" s="21" t="s">
        <v>88</v>
      </c>
      <c r="F31" s="21" t="s">
        <v>50</v>
      </c>
      <c r="I31" s="286"/>
      <c r="J31" s="286"/>
      <c r="K31" s="59"/>
      <c r="L31" s="21">
        <v>4</v>
      </c>
      <c r="M31" s="153">
        <v>2031</v>
      </c>
      <c r="N31" s="11"/>
      <c r="O31" s="11"/>
      <c r="P31" s="32"/>
      <c r="Q31" s="39"/>
      <c r="R31" s="39">
        <v>640</v>
      </c>
      <c r="S31" s="39"/>
      <c r="T31" s="66"/>
      <c r="U31" s="39"/>
      <c r="V31" s="39"/>
      <c r="W31" s="39"/>
      <c r="X31" s="39"/>
      <c r="Y31" s="21"/>
      <c r="Z31" s="21"/>
      <c r="AA31" s="21"/>
      <c r="AB31" s="21"/>
      <c r="AC31" s="21"/>
      <c r="AD31" s="21"/>
      <c r="AE31" s="39"/>
      <c r="AF31" s="21"/>
      <c r="AG31" s="21"/>
      <c r="AH31" s="86"/>
    </row>
    <row r="32" spans="2:34" s="26" customFormat="1" ht="29.25" customHeight="1" x14ac:dyDescent="0.25">
      <c r="B32" s="284"/>
      <c r="C32" s="280"/>
      <c r="D32" s="280"/>
      <c r="E32" s="21" t="s">
        <v>88</v>
      </c>
      <c r="F32" s="21" t="s">
        <v>50</v>
      </c>
      <c r="I32" s="286"/>
      <c r="J32" s="286"/>
      <c r="K32" s="59"/>
      <c r="L32" s="21">
        <v>5</v>
      </c>
      <c r="M32" s="153">
        <v>2031</v>
      </c>
      <c r="N32" s="11"/>
      <c r="O32" s="11"/>
      <c r="P32" s="32"/>
      <c r="Q32" s="39"/>
      <c r="R32" s="39"/>
      <c r="S32" s="39">
        <v>588</v>
      </c>
      <c r="T32" s="66"/>
      <c r="U32" s="39"/>
      <c r="V32" s="39"/>
      <c r="W32" s="39"/>
      <c r="X32" s="39"/>
      <c r="Y32" s="21"/>
      <c r="Z32" s="21"/>
      <c r="AA32" s="21"/>
      <c r="AB32" s="21"/>
      <c r="AC32" s="21"/>
      <c r="AD32" s="21"/>
      <c r="AE32" s="39"/>
      <c r="AF32" s="21"/>
      <c r="AG32" s="21"/>
      <c r="AH32" s="86"/>
    </row>
    <row r="33" spans="2:34" s="26" customFormat="1" ht="29.25" customHeight="1" x14ac:dyDescent="0.25">
      <c r="B33" s="284"/>
      <c r="C33" s="280"/>
      <c r="D33" s="280"/>
      <c r="E33" s="21" t="s">
        <v>88</v>
      </c>
      <c r="F33" s="21" t="s">
        <v>50</v>
      </c>
      <c r="I33" s="286"/>
      <c r="J33" s="286"/>
      <c r="K33" s="59"/>
      <c r="L33" s="21">
        <v>8</v>
      </c>
      <c r="M33" s="153">
        <v>2032</v>
      </c>
      <c r="N33" s="11"/>
      <c r="O33" s="11"/>
      <c r="P33" s="32"/>
      <c r="Q33" s="39"/>
      <c r="R33" s="39">
        <v>1099</v>
      </c>
      <c r="S33" s="39"/>
      <c r="T33" s="66"/>
      <c r="U33" s="39"/>
      <c r="V33" s="39"/>
      <c r="W33" s="39"/>
      <c r="X33" s="39"/>
      <c r="Y33" s="21"/>
      <c r="Z33" s="21"/>
      <c r="AA33" s="21"/>
      <c r="AB33" s="21"/>
      <c r="AC33" s="21"/>
      <c r="AD33" s="21"/>
      <c r="AE33" s="39"/>
      <c r="AF33" s="21"/>
      <c r="AG33" s="21"/>
      <c r="AH33" s="86"/>
    </row>
    <row r="34" spans="2:34" s="26" customFormat="1" ht="29.25" customHeight="1" x14ac:dyDescent="0.25">
      <c r="B34" s="284"/>
      <c r="C34" s="280"/>
      <c r="D34" s="280"/>
      <c r="E34" s="21" t="s">
        <v>88</v>
      </c>
      <c r="F34" s="21" t="s">
        <v>50</v>
      </c>
      <c r="I34" s="286"/>
      <c r="J34" s="286"/>
      <c r="K34" s="59"/>
      <c r="L34" s="21">
        <v>9</v>
      </c>
      <c r="M34" s="153">
        <v>2032</v>
      </c>
      <c r="N34" s="11"/>
      <c r="O34" s="11"/>
      <c r="P34" s="32"/>
      <c r="Q34" s="39">
        <v>673</v>
      </c>
      <c r="R34" s="39"/>
      <c r="S34" s="39"/>
      <c r="T34" s="66"/>
      <c r="U34" s="39"/>
      <c r="V34" s="39"/>
      <c r="W34" s="39"/>
      <c r="X34" s="39"/>
      <c r="Y34" s="21"/>
      <c r="Z34" s="21"/>
      <c r="AA34" s="21"/>
      <c r="AB34" s="21"/>
      <c r="AC34" s="21"/>
      <c r="AD34" s="21"/>
      <c r="AE34" s="39"/>
      <c r="AF34" s="21"/>
      <c r="AG34" s="21"/>
      <c r="AH34" s="86"/>
    </row>
    <row r="35" spans="2:34" s="26" customFormat="1" ht="29.25" customHeight="1" x14ac:dyDescent="0.25">
      <c r="B35" s="284"/>
      <c r="C35" s="280"/>
      <c r="D35" s="280"/>
      <c r="E35" s="21" t="s">
        <v>88</v>
      </c>
      <c r="F35" s="21" t="s">
        <v>50</v>
      </c>
      <c r="I35" s="286"/>
      <c r="J35" s="286"/>
      <c r="K35" s="59"/>
      <c r="L35" s="21">
        <v>10</v>
      </c>
      <c r="M35" s="153">
        <v>2031</v>
      </c>
      <c r="N35" s="11"/>
      <c r="O35" s="11"/>
      <c r="P35" s="32"/>
      <c r="Q35" s="39">
        <v>729</v>
      </c>
      <c r="R35" s="39"/>
      <c r="S35" s="39"/>
      <c r="T35" s="66"/>
      <c r="U35" s="39"/>
      <c r="V35" s="39"/>
      <c r="W35" s="39"/>
      <c r="X35" s="39"/>
      <c r="Y35" s="21"/>
      <c r="Z35" s="21"/>
      <c r="AA35" s="21"/>
      <c r="AB35" s="21"/>
      <c r="AC35" s="21"/>
      <c r="AD35" s="21"/>
      <c r="AE35" s="39"/>
      <c r="AF35" s="21"/>
      <c r="AG35" s="21"/>
      <c r="AH35" s="86"/>
    </row>
    <row r="36" spans="2:34" s="26" customFormat="1" ht="29.25" customHeight="1" x14ac:dyDescent="0.25">
      <c r="B36" s="284"/>
      <c r="C36" s="280"/>
      <c r="D36" s="280"/>
      <c r="E36" s="21" t="s">
        <v>88</v>
      </c>
      <c r="F36" s="21" t="s">
        <v>50</v>
      </c>
      <c r="I36" s="286">
        <v>1</v>
      </c>
      <c r="J36" s="286">
        <v>3</v>
      </c>
      <c r="K36" s="59"/>
      <c r="L36" s="21">
        <v>1</v>
      </c>
      <c r="M36" s="153">
        <v>2039</v>
      </c>
      <c r="N36" s="11"/>
      <c r="O36" s="11"/>
      <c r="P36" s="32"/>
      <c r="Q36" s="39"/>
      <c r="R36" s="39"/>
      <c r="S36" s="39">
        <v>766</v>
      </c>
      <c r="T36" s="66"/>
      <c r="U36" s="39"/>
      <c r="V36" s="39"/>
      <c r="W36" s="39"/>
      <c r="X36" s="39"/>
      <c r="Y36" s="21"/>
      <c r="Z36" s="21"/>
      <c r="AA36" s="21"/>
      <c r="AB36" s="21"/>
      <c r="AC36" s="21"/>
      <c r="AD36" s="21"/>
      <c r="AE36" s="39"/>
      <c r="AF36" s="21"/>
      <c r="AG36" s="21"/>
      <c r="AH36" s="86"/>
    </row>
    <row r="37" spans="2:34" s="26" customFormat="1" ht="29.25" customHeight="1" x14ac:dyDescent="0.25">
      <c r="B37" s="284"/>
      <c r="C37" s="280"/>
      <c r="D37" s="280"/>
      <c r="E37" s="21" t="s">
        <v>88</v>
      </c>
      <c r="F37" s="21" t="s">
        <v>50</v>
      </c>
      <c r="I37" s="286"/>
      <c r="J37" s="286"/>
      <c r="K37" s="59"/>
      <c r="L37" s="21">
        <v>2</v>
      </c>
      <c r="M37" s="153">
        <v>2038</v>
      </c>
      <c r="N37" s="11"/>
      <c r="O37" s="11"/>
      <c r="P37" s="32"/>
      <c r="Q37" s="39"/>
      <c r="R37" s="39"/>
      <c r="S37" s="39">
        <v>1016</v>
      </c>
      <c r="T37" s="66"/>
      <c r="U37" s="39"/>
      <c r="V37" s="39"/>
      <c r="W37" s="39"/>
      <c r="X37" s="39"/>
      <c r="Y37" s="21"/>
      <c r="Z37" s="21"/>
      <c r="AA37" s="21"/>
      <c r="AB37" s="21"/>
      <c r="AC37" s="21"/>
      <c r="AD37" s="21"/>
      <c r="AE37" s="39"/>
      <c r="AF37" s="21"/>
      <c r="AG37" s="21"/>
      <c r="AH37" s="86"/>
    </row>
    <row r="38" spans="2:34" s="26" customFormat="1" ht="29.25" customHeight="1" x14ac:dyDescent="0.25">
      <c r="B38" s="284"/>
      <c r="C38" s="280"/>
      <c r="D38" s="280"/>
      <c r="E38" s="21" t="s">
        <v>88</v>
      </c>
      <c r="F38" s="21" t="s">
        <v>50</v>
      </c>
      <c r="I38" s="286"/>
      <c r="J38" s="286"/>
      <c r="K38" s="59"/>
      <c r="L38" s="21">
        <v>6</v>
      </c>
      <c r="M38" s="153">
        <v>2037</v>
      </c>
      <c r="N38" s="11"/>
      <c r="O38" s="11"/>
      <c r="P38" s="32"/>
      <c r="Q38" s="39"/>
      <c r="R38" s="39">
        <v>1011</v>
      </c>
      <c r="S38" s="39"/>
      <c r="T38" s="66"/>
      <c r="U38" s="39"/>
      <c r="V38" s="39"/>
      <c r="W38" s="39"/>
      <c r="X38" s="39"/>
      <c r="Y38" s="21"/>
      <c r="Z38" s="21"/>
      <c r="AA38" s="21"/>
      <c r="AB38" s="21"/>
      <c r="AC38" s="21"/>
      <c r="AD38" s="21"/>
      <c r="AE38" s="39"/>
      <c r="AF38" s="21"/>
      <c r="AG38" s="21"/>
      <c r="AH38" s="86"/>
    </row>
    <row r="39" spans="2:34" s="26" customFormat="1" ht="29.25" customHeight="1" x14ac:dyDescent="0.25">
      <c r="B39" s="284"/>
      <c r="C39" s="280"/>
      <c r="D39" s="280"/>
      <c r="E39" s="21" t="s">
        <v>88</v>
      </c>
      <c r="F39" s="21" t="s">
        <v>50</v>
      </c>
      <c r="I39" s="286"/>
      <c r="J39" s="286"/>
      <c r="K39" s="59"/>
      <c r="L39" s="21">
        <v>7</v>
      </c>
      <c r="M39" s="153">
        <v>2037</v>
      </c>
      <c r="N39" s="11"/>
      <c r="O39" s="11"/>
      <c r="P39" s="32"/>
      <c r="Q39" s="39">
        <v>761</v>
      </c>
      <c r="R39" s="39"/>
      <c r="S39" s="39"/>
      <c r="T39" s="66"/>
      <c r="U39" s="39"/>
      <c r="V39" s="39"/>
      <c r="W39" s="39"/>
      <c r="X39" s="39"/>
      <c r="Y39" s="21"/>
      <c r="Z39" s="21"/>
      <c r="AA39" s="21"/>
      <c r="AB39" s="21"/>
      <c r="AC39" s="21"/>
      <c r="AD39" s="21"/>
      <c r="AE39" s="39"/>
      <c r="AF39" s="21"/>
      <c r="AG39" s="21"/>
      <c r="AH39" s="86"/>
    </row>
    <row r="40" spans="2:34" s="26" customFormat="1" ht="29.25" customHeight="1" x14ac:dyDescent="0.25">
      <c r="B40" s="284"/>
      <c r="C40" s="280"/>
      <c r="D40" s="280"/>
      <c r="E40" s="21" t="s">
        <v>88</v>
      </c>
      <c r="F40" s="21" t="s">
        <v>50</v>
      </c>
      <c r="I40" s="21">
        <v>1</v>
      </c>
      <c r="J40" s="21">
        <v>4</v>
      </c>
      <c r="K40" s="59"/>
      <c r="L40" s="21">
        <v>17</v>
      </c>
      <c r="M40" s="153">
        <v>2042</v>
      </c>
      <c r="N40" s="11"/>
      <c r="O40" s="11"/>
      <c r="P40" s="32"/>
      <c r="Q40" s="39"/>
      <c r="R40" s="39"/>
      <c r="S40" s="39">
        <v>522</v>
      </c>
      <c r="T40" s="66"/>
      <c r="U40" s="39"/>
      <c r="V40" s="39"/>
      <c r="W40" s="39"/>
      <c r="X40" s="39"/>
      <c r="Y40" s="21"/>
      <c r="Z40" s="21"/>
      <c r="AA40" s="21"/>
      <c r="AB40" s="21"/>
      <c r="AC40" s="21"/>
      <c r="AD40" s="21"/>
      <c r="AE40" s="39"/>
      <c r="AF40" s="21"/>
      <c r="AG40" s="21"/>
      <c r="AH40" s="86"/>
    </row>
    <row r="41" spans="2:34" s="26" customFormat="1" ht="29.25" customHeight="1" x14ac:dyDescent="0.25">
      <c r="B41" s="284"/>
      <c r="C41" s="280"/>
      <c r="D41" s="280"/>
      <c r="E41" s="21" t="s">
        <v>88</v>
      </c>
      <c r="F41" s="21" t="s">
        <v>50</v>
      </c>
      <c r="I41" s="286">
        <v>1</v>
      </c>
      <c r="J41" s="286">
        <v>5</v>
      </c>
      <c r="K41" s="59"/>
      <c r="L41" s="21">
        <v>18</v>
      </c>
      <c r="M41" s="153">
        <v>2047</v>
      </c>
      <c r="N41" s="11"/>
      <c r="O41" s="11"/>
      <c r="P41" s="32"/>
      <c r="Q41" s="39"/>
      <c r="R41" s="39"/>
      <c r="S41" s="39">
        <v>513</v>
      </c>
      <c r="T41" s="66"/>
      <c r="U41" s="39"/>
      <c r="V41" s="39"/>
      <c r="W41" s="39"/>
      <c r="X41" s="39"/>
      <c r="Y41" s="21"/>
      <c r="Z41" s="21"/>
      <c r="AA41" s="21"/>
      <c r="AB41" s="21"/>
      <c r="AC41" s="21"/>
      <c r="AD41" s="21"/>
      <c r="AE41" s="39"/>
      <c r="AF41" s="21"/>
      <c r="AG41" s="21"/>
      <c r="AH41" s="86"/>
    </row>
    <row r="42" spans="2:34" s="26" customFormat="1" ht="29.25" customHeight="1" x14ac:dyDescent="0.25">
      <c r="B42" s="284"/>
      <c r="C42" s="280"/>
      <c r="D42" s="280"/>
      <c r="E42" s="21" t="s">
        <v>88</v>
      </c>
      <c r="F42" s="21" t="s">
        <v>50</v>
      </c>
      <c r="I42" s="286"/>
      <c r="J42" s="286"/>
      <c r="K42" s="59"/>
      <c r="L42" s="21">
        <v>19</v>
      </c>
      <c r="M42" s="153">
        <v>2048</v>
      </c>
      <c r="N42" s="11"/>
      <c r="O42" s="11"/>
      <c r="P42" s="32"/>
      <c r="Q42" s="39"/>
      <c r="R42" s="39"/>
      <c r="S42" s="39">
        <v>681</v>
      </c>
      <c r="T42" s="66"/>
      <c r="U42" s="39"/>
      <c r="V42" s="39"/>
      <c r="W42" s="39"/>
      <c r="X42" s="39"/>
      <c r="Y42" s="21"/>
      <c r="Z42" s="21"/>
      <c r="AA42" s="21"/>
      <c r="AB42" s="21"/>
      <c r="AC42" s="21"/>
      <c r="AD42" s="21"/>
      <c r="AE42" s="39"/>
      <c r="AF42" s="21"/>
      <c r="AG42" s="21"/>
      <c r="AH42" s="86"/>
    </row>
    <row r="43" spans="2:34" s="26" customFormat="1" ht="29.25" customHeight="1" x14ac:dyDescent="0.25">
      <c r="B43" s="284"/>
      <c r="C43" s="280"/>
      <c r="D43" s="280"/>
      <c r="E43" s="21" t="s">
        <v>88</v>
      </c>
      <c r="F43" s="21" t="s">
        <v>50</v>
      </c>
      <c r="I43" s="286"/>
      <c r="J43" s="286"/>
      <c r="K43" s="59"/>
      <c r="L43" s="21">
        <v>20</v>
      </c>
      <c r="M43" s="153">
        <v>2049</v>
      </c>
      <c r="N43" s="11"/>
      <c r="O43" s="11"/>
      <c r="P43" s="32"/>
      <c r="Q43" s="39"/>
      <c r="R43" s="39"/>
      <c r="S43" s="39">
        <v>617</v>
      </c>
      <c r="T43" s="66"/>
      <c r="U43" s="39"/>
      <c r="V43" s="39"/>
      <c r="W43" s="39"/>
      <c r="X43" s="39"/>
      <c r="Y43" s="21"/>
      <c r="Z43" s="21"/>
      <c r="AA43" s="21"/>
      <c r="AB43" s="21"/>
      <c r="AC43" s="21"/>
      <c r="AD43" s="21"/>
      <c r="AE43" s="39"/>
      <c r="AF43" s="21"/>
      <c r="AG43" s="21"/>
      <c r="AH43" s="86"/>
    </row>
    <row r="44" spans="2:34" s="26" customFormat="1" ht="29.25" customHeight="1" thickBot="1" x14ac:dyDescent="0.3">
      <c r="B44" s="285"/>
      <c r="C44" s="257"/>
      <c r="D44" s="257"/>
      <c r="E44" s="90" t="str">
        <f>+E43</f>
        <v>-</v>
      </c>
      <c r="F44" s="258" t="s">
        <v>47</v>
      </c>
      <c r="G44" s="258"/>
      <c r="H44" s="258"/>
      <c r="I44" s="258"/>
      <c r="J44" s="258"/>
      <c r="K44" s="258"/>
      <c r="L44" s="258"/>
      <c r="M44" s="258"/>
      <c r="N44" s="258"/>
      <c r="O44" s="258"/>
      <c r="P44" s="103"/>
      <c r="Q44" s="94">
        <f>SUM(Q28:Q43)</f>
        <v>2163</v>
      </c>
      <c r="R44" s="94">
        <f t="shared" ref="R44:S44" si="11">SUM(R28:R43)</f>
        <v>2750</v>
      </c>
      <c r="S44" s="94">
        <f t="shared" si="11"/>
        <v>6846</v>
      </c>
      <c r="T44" s="105">
        <f>+S44+R44+Q44</f>
        <v>11759</v>
      </c>
      <c r="U44" s="94">
        <f>SUM(U40:U43)</f>
        <v>0</v>
      </c>
      <c r="V44" s="94">
        <f t="shared" ref="V44:X44" si="12">SUM(V40:V43)</f>
        <v>0</v>
      </c>
      <c r="W44" s="94">
        <f t="shared" si="12"/>
        <v>0</v>
      </c>
      <c r="X44" s="94">
        <f t="shared" si="12"/>
        <v>0</v>
      </c>
      <c r="Y44" s="95"/>
      <c r="Z44" s="95"/>
      <c r="AA44" s="95"/>
      <c r="AB44" s="95"/>
      <c r="AC44" s="95"/>
      <c r="AD44" s="95"/>
      <c r="AE44" s="106">
        <f>SUM(AE28:AE43)</f>
        <v>19365.21</v>
      </c>
      <c r="AF44" s="95"/>
      <c r="AG44" s="95"/>
      <c r="AH44" s="104"/>
    </row>
    <row r="45" spans="2:34" s="26" customFormat="1" ht="29.25" customHeight="1" thickBot="1" x14ac:dyDescent="0.3">
      <c r="B45" s="259"/>
      <c r="C45" s="260"/>
      <c r="D45" s="260"/>
      <c r="E45" s="260"/>
      <c r="F45" s="260"/>
      <c r="G45" s="260"/>
      <c r="H45" s="260"/>
      <c r="I45" s="260"/>
      <c r="J45" s="260"/>
      <c r="K45" s="260"/>
      <c r="L45" s="260"/>
      <c r="M45" s="260"/>
      <c r="N45" s="260"/>
      <c r="O45" s="260"/>
      <c r="P45" s="260"/>
      <c r="Q45" s="260"/>
      <c r="R45" s="260"/>
      <c r="S45" s="260"/>
      <c r="T45" s="260"/>
      <c r="U45" s="260"/>
      <c r="V45" s="260"/>
      <c r="W45" s="260"/>
      <c r="X45" s="260"/>
      <c r="Y45" s="260"/>
      <c r="Z45" s="260"/>
      <c r="AA45" s="260"/>
      <c r="AB45" s="260"/>
      <c r="AC45" s="260"/>
      <c r="AD45" s="260"/>
      <c r="AE45" s="260"/>
      <c r="AF45" s="260"/>
      <c r="AG45" s="260"/>
      <c r="AH45" s="261"/>
    </row>
    <row r="46" spans="2:34" s="26" customFormat="1" ht="29.25" customHeight="1" x14ac:dyDescent="0.25">
      <c r="B46" s="287" t="s">
        <v>89</v>
      </c>
      <c r="C46" s="256" t="s">
        <v>90</v>
      </c>
      <c r="D46" s="256">
        <f>+T50</f>
        <v>2200</v>
      </c>
      <c r="E46" s="11" t="s">
        <v>88</v>
      </c>
      <c r="F46" s="11" t="s">
        <v>54</v>
      </c>
      <c r="G46" s="280" t="s">
        <v>91</v>
      </c>
      <c r="H46" s="280"/>
      <c r="I46" s="21">
        <v>1</v>
      </c>
      <c r="J46" s="21">
        <v>2</v>
      </c>
      <c r="K46" s="59" t="s">
        <v>92</v>
      </c>
      <c r="L46" s="21">
        <v>1</v>
      </c>
      <c r="M46" s="116" t="s">
        <v>93</v>
      </c>
      <c r="N46" s="280" t="s">
        <v>91</v>
      </c>
      <c r="O46" s="280"/>
      <c r="P46" s="42" t="s">
        <v>94</v>
      </c>
      <c r="Q46" s="39">
        <v>298</v>
      </c>
      <c r="R46" s="39">
        <v>402</v>
      </c>
      <c r="S46" s="39">
        <v>0</v>
      </c>
      <c r="T46" s="66">
        <f>Q46+R46</f>
        <v>700</v>
      </c>
      <c r="U46" s="289">
        <f>Q46+Q47</f>
        <v>682</v>
      </c>
      <c r="V46" s="289">
        <f>R46+R49+R48</f>
        <v>1518</v>
      </c>
      <c r="W46" s="289">
        <v>0</v>
      </c>
      <c r="X46" s="289">
        <f>T46+T47</f>
        <v>2200</v>
      </c>
      <c r="Y46" s="286" t="s">
        <v>95</v>
      </c>
      <c r="Z46" s="286"/>
      <c r="AA46" s="286"/>
      <c r="AB46" s="286" t="s">
        <v>96</v>
      </c>
      <c r="AC46" s="286"/>
      <c r="AD46" s="286" t="s">
        <v>97</v>
      </c>
      <c r="AE46" s="39">
        <v>3158.43</v>
      </c>
      <c r="AF46" s="21">
        <v>2</v>
      </c>
      <c r="AG46" s="11" t="s">
        <v>94</v>
      </c>
      <c r="AH46" s="290" t="s">
        <v>98</v>
      </c>
    </row>
    <row r="47" spans="2:34" s="26" customFormat="1" ht="29.25" customHeight="1" x14ac:dyDescent="0.25">
      <c r="B47" s="288"/>
      <c r="C47" s="280"/>
      <c r="D47" s="280"/>
      <c r="E47" s="11" t="s">
        <v>88</v>
      </c>
      <c r="F47" s="11" t="s">
        <v>54</v>
      </c>
      <c r="G47" s="280"/>
      <c r="H47" s="280"/>
      <c r="I47" s="286">
        <v>2</v>
      </c>
      <c r="J47" s="286">
        <v>1</v>
      </c>
      <c r="K47" s="291" t="s">
        <v>99</v>
      </c>
      <c r="L47" s="21">
        <v>1</v>
      </c>
      <c r="M47" s="292" t="s">
        <v>100</v>
      </c>
      <c r="N47" s="280"/>
      <c r="O47" s="280"/>
      <c r="P47" s="293" t="s">
        <v>101</v>
      </c>
      <c r="Q47" s="39">
        <v>384</v>
      </c>
      <c r="R47" s="39"/>
      <c r="S47" s="39">
        <v>0</v>
      </c>
      <c r="T47" s="294">
        <f>Q47+R48+R49</f>
        <v>1500</v>
      </c>
      <c r="U47" s="289"/>
      <c r="V47" s="289"/>
      <c r="W47" s="289"/>
      <c r="X47" s="289"/>
      <c r="Y47" s="286"/>
      <c r="Z47" s="286"/>
      <c r="AA47" s="286"/>
      <c r="AB47" s="286"/>
      <c r="AC47" s="286"/>
      <c r="AD47" s="286"/>
      <c r="AE47" s="289">
        <v>6204.79</v>
      </c>
      <c r="AF47" s="286">
        <v>1</v>
      </c>
      <c r="AG47" s="280" t="s">
        <v>101</v>
      </c>
      <c r="AH47" s="290"/>
    </row>
    <row r="48" spans="2:34" s="26" customFormat="1" ht="29.25" customHeight="1" x14ac:dyDescent="0.25">
      <c r="B48" s="288"/>
      <c r="C48" s="280"/>
      <c r="D48" s="280"/>
      <c r="E48" s="11" t="s">
        <v>88</v>
      </c>
      <c r="F48" s="11" t="s">
        <v>54</v>
      </c>
      <c r="G48" s="280"/>
      <c r="H48" s="280"/>
      <c r="I48" s="286"/>
      <c r="J48" s="286"/>
      <c r="K48" s="291"/>
      <c r="L48" s="21">
        <v>2</v>
      </c>
      <c r="M48" s="292"/>
      <c r="N48" s="280"/>
      <c r="O48" s="280"/>
      <c r="P48" s="293"/>
      <c r="Q48" s="39"/>
      <c r="R48" s="39">
        <f>576+6</f>
        <v>582</v>
      </c>
      <c r="S48" s="39">
        <v>0</v>
      </c>
      <c r="T48" s="294"/>
      <c r="U48" s="289"/>
      <c r="V48" s="289"/>
      <c r="W48" s="289"/>
      <c r="X48" s="289"/>
      <c r="Y48" s="286"/>
      <c r="Z48" s="286"/>
      <c r="AA48" s="286"/>
      <c r="AB48" s="286"/>
      <c r="AC48" s="286"/>
      <c r="AD48" s="286"/>
      <c r="AE48" s="289"/>
      <c r="AF48" s="286"/>
      <c r="AG48" s="280"/>
      <c r="AH48" s="290"/>
    </row>
    <row r="49" spans="2:34" s="26" customFormat="1" ht="29.25" customHeight="1" x14ac:dyDescent="0.25">
      <c r="B49" s="288"/>
      <c r="C49" s="280"/>
      <c r="D49" s="280"/>
      <c r="E49" s="11" t="s">
        <v>88</v>
      </c>
      <c r="F49" s="11" t="s">
        <v>54</v>
      </c>
      <c r="G49" s="280"/>
      <c r="H49" s="280"/>
      <c r="I49" s="286"/>
      <c r="J49" s="286"/>
      <c r="K49" s="291"/>
      <c r="L49" s="21">
        <v>3</v>
      </c>
      <c r="M49" s="292"/>
      <c r="N49" s="280"/>
      <c r="O49" s="280"/>
      <c r="P49" s="293"/>
      <c r="Q49" s="39"/>
      <c r="R49" s="39">
        <f>528+6</f>
        <v>534</v>
      </c>
      <c r="S49" s="39">
        <v>0</v>
      </c>
      <c r="T49" s="294"/>
      <c r="U49" s="289"/>
      <c r="V49" s="289"/>
      <c r="W49" s="289"/>
      <c r="X49" s="289"/>
      <c r="Y49" s="286"/>
      <c r="Z49" s="286"/>
      <c r="AA49" s="286"/>
      <c r="AB49" s="286"/>
      <c r="AC49" s="286"/>
      <c r="AD49" s="286"/>
      <c r="AE49" s="289"/>
      <c r="AF49" s="286"/>
      <c r="AG49" s="280"/>
      <c r="AH49" s="290"/>
    </row>
    <row r="50" spans="2:34" s="26" customFormat="1" ht="29.25" customHeight="1" thickBot="1" x14ac:dyDescent="0.3">
      <c r="B50" s="288"/>
      <c r="C50" s="280"/>
      <c r="D50" s="280"/>
      <c r="E50" s="97" t="str">
        <f>+E49</f>
        <v>-</v>
      </c>
      <c r="F50" s="282" t="s">
        <v>47</v>
      </c>
      <c r="G50" s="282"/>
      <c r="H50" s="282"/>
      <c r="I50" s="282"/>
      <c r="J50" s="282"/>
      <c r="K50" s="282"/>
      <c r="L50" s="282"/>
      <c r="M50" s="282"/>
      <c r="N50" s="282"/>
      <c r="O50" s="282"/>
      <c r="P50" s="98"/>
      <c r="Q50" s="99">
        <f t="shared" ref="Q50:R50" si="13">SUM(Q46:Q49)</f>
        <v>682</v>
      </c>
      <c r="R50" s="99">
        <f t="shared" si="13"/>
        <v>1518</v>
      </c>
      <c r="S50" s="99">
        <f>SUM(S46:S49)</f>
        <v>0</v>
      </c>
      <c r="T50" s="100">
        <f>+S50+R50+Q50</f>
        <v>2200</v>
      </c>
      <c r="U50" s="99">
        <f>SUM(U46:U49)</f>
        <v>682</v>
      </c>
      <c r="V50" s="99">
        <f t="shared" ref="V50:X50" si="14">SUM(V46:V49)</f>
        <v>1518</v>
      </c>
      <c r="W50" s="99">
        <f t="shared" si="14"/>
        <v>0</v>
      </c>
      <c r="X50" s="99">
        <f t="shared" si="14"/>
        <v>2200</v>
      </c>
      <c r="Y50" s="101"/>
      <c r="Z50" s="101"/>
      <c r="AA50" s="101"/>
      <c r="AB50" s="101"/>
      <c r="AC50" s="101"/>
      <c r="AD50" s="101"/>
      <c r="AE50" s="99">
        <f t="shared" ref="AE50" si="15">SUM(AE46:AE49)</f>
        <v>9363.2199999999993</v>
      </c>
      <c r="AF50" s="101"/>
      <c r="AG50" s="101"/>
      <c r="AH50" s="102"/>
    </row>
    <row r="51" spans="2:34" s="26" customFormat="1" ht="29.25" customHeight="1" thickBot="1" x14ac:dyDescent="0.3">
      <c r="B51" s="259"/>
      <c r="C51" s="260"/>
      <c r="D51" s="260"/>
      <c r="E51" s="260"/>
      <c r="F51" s="260"/>
      <c r="G51" s="260"/>
      <c r="H51" s="260"/>
      <c r="I51" s="260"/>
      <c r="J51" s="260"/>
      <c r="K51" s="260"/>
      <c r="L51" s="260"/>
      <c r="M51" s="260"/>
      <c r="N51" s="260"/>
      <c r="O51" s="260"/>
      <c r="P51" s="260"/>
      <c r="Q51" s="260"/>
      <c r="R51" s="260"/>
      <c r="S51" s="260"/>
      <c r="T51" s="260"/>
      <c r="U51" s="260"/>
      <c r="V51" s="260"/>
      <c r="W51" s="260"/>
      <c r="X51" s="260"/>
      <c r="Y51" s="260"/>
      <c r="Z51" s="260"/>
      <c r="AA51" s="260"/>
      <c r="AB51" s="260"/>
      <c r="AC51" s="260"/>
      <c r="AD51" s="260"/>
      <c r="AE51" s="260"/>
      <c r="AF51" s="260"/>
      <c r="AG51" s="260"/>
      <c r="AH51" s="261"/>
    </row>
    <row r="52" spans="2:34" s="26" customFormat="1" ht="69.75" customHeight="1" x14ac:dyDescent="0.25">
      <c r="B52" s="275" t="s">
        <v>102</v>
      </c>
      <c r="C52" s="256" t="s">
        <v>103</v>
      </c>
      <c r="D52" s="256">
        <f>+T53</f>
        <v>4958</v>
      </c>
      <c r="E52" s="20" t="s">
        <v>88</v>
      </c>
      <c r="F52" s="20" t="s">
        <v>54</v>
      </c>
      <c r="G52" s="24" t="s">
        <v>51</v>
      </c>
      <c r="H52" s="24" t="s">
        <v>51</v>
      </c>
      <c r="I52" s="20">
        <v>2</v>
      </c>
      <c r="J52" s="20" t="s">
        <v>104</v>
      </c>
      <c r="K52" s="58" t="s">
        <v>105</v>
      </c>
      <c r="L52" s="12" t="s">
        <v>106</v>
      </c>
      <c r="M52" s="108" t="s">
        <v>103</v>
      </c>
      <c r="N52" s="12" t="s">
        <v>51</v>
      </c>
      <c r="O52" s="12" t="s">
        <v>51</v>
      </c>
      <c r="P52" s="37" t="s">
        <v>103</v>
      </c>
      <c r="Q52" s="64">
        <v>893</v>
      </c>
      <c r="R52" s="64">
        <v>1281</v>
      </c>
      <c r="S52" s="64">
        <v>2784</v>
      </c>
      <c r="T52" s="65">
        <f>+S52+R52+Q52</f>
        <v>4958</v>
      </c>
      <c r="U52" s="64" t="s">
        <v>51</v>
      </c>
      <c r="V52" s="64" t="s">
        <v>51</v>
      </c>
      <c r="W52" s="64" t="s">
        <v>51</v>
      </c>
      <c r="X52" s="64" t="s">
        <v>51</v>
      </c>
      <c r="Y52" s="20" t="s">
        <v>51</v>
      </c>
      <c r="Z52" s="20" t="s">
        <v>51</v>
      </c>
      <c r="AA52" s="20" t="s">
        <v>51</v>
      </c>
      <c r="AB52" s="20" t="s">
        <v>51</v>
      </c>
      <c r="AC52" s="20" t="s">
        <v>51</v>
      </c>
      <c r="AD52" s="20" t="s">
        <v>51</v>
      </c>
      <c r="AE52" s="64">
        <v>16054.57</v>
      </c>
      <c r="AF52" s="20">
        <v>1</v>
      </c>
      <c r="AG52" s="20" t="s">
        <v>103</v>
      </c>
      <c r="AH52" s="85"/>
    </row>
    <row r="53" spans="2:34" s="26" customFormat="1" ht="30" customHeight="1" thickBot="1" x14ac:dyDescent="0.3">
      <c r="B53" s="276"/>
      <c r="C53" s="257"/>
      <c r="D53" s="257"/>
      <c r="E53" s="90" t="str">
        <f>+E52</f>
        <v>-</v>
      </c>
      <c r="F53" s="258" t="s">
        <v>47</v>
      </c>
      <c r="G53" s="258"/>
      <c r="H53" s="258"/>
      <c r="I53" s="258"/>
      <c r="J53" s="258"/>
      <c r="K53" s="258"/>
      <c r="L53" s="258"/>
      <c r="M53" s="258"/>
      <c r="N53" s="258"/>
      <c r="O53" s="258"/>
      <c r="P53" s="103"/>
      <c r="Q53" s="94">
        <f>+Q52</f>
        <v>893</v>
      </c>
      <c r="R53" s="94">
        <f t="shared" ref="R53:S53" si="16">+R52</f>
        <v>1281</v>
      </c>
      <c r="S53" s="94">
        <f t="shared" si="16"/>
        <v>2784</v>
      </c>
      <c r="T53" s="105">
        <f>+S53+R53+Q53</f>
        <v>4958</v>
      </c>
      <c r="U53" s="94">
        <f>SUM(U48:U52)</f>
        <v>682</v>
      </c>
      <c r="V53" s="94">
        <f t="shared" ref="V53:X53" si="17">SUM(V48:V52)</f>
        <v>1518</v>
      </c>
      <c r="W53" s="94">
        <f t="shared" si="17"/>
        <v>0</v>
      </c>
      <c r="X53" s="94">
        <f t="shared" si="17"/>
        <v>2200</v>
      </c>
      <c r="Y53" s="95"/>
      <c r="Z53" s="95"/>
      <c r="AA53" s="95"/>
      <c r="AB53" s="95"/>
      <c r="AC53" s="95"/>
      <c r="AD53" s="95"/>
      <c r="AE53" s="94">
        <f t="shared" ref="AE53" si="18">SUM(AE48:AE52)</f>
        <v>25417.79</v>
      </c>
      <c r="AF53" s="95"/>
      <c r="AG53" s="95"/>
      <c r="AH53" s="104"/>
    </row>
    <row r="54" spans="2:34" s="26" customFormat="1" ht="29.25" customHeight="1" thickBot="1" x14ac:dyDescent="0.3">
      <c r="B54" s="259"/>
      <c r="C54" s="260"/>
      <c r="D54" s="260"/>
      <c r="E54" s="260"/>
      <c r="F54" s="260"/>
      <c r="G54" s="260"/>
      <c r="H54" s="260"/>
      <c r="I54" s="260"/>
      <c r="J54" s="260"/>
      <c r="K54" s="260"/>
      <c r="L54" s="260"/>
      <c r="M54" s="260"/>
      <c r="N54" s="260"/>
      <c r="O54" s="260"/>
      <c r="P54" s="260"/>
      <c r="Q54" s="260"/>
      <c r="R54" s="260"/>
      <c r="S54" s="260"/>
      <c r="T54" s="260"/>
      <c r="U54" s="260"/>
      <c r="V54" s="260"/>
      <c r="W54" s="260"/>
      <c r="X54" s="260"/>
      <c r="Y54" s="260"/>
      <c r="Z54" s="260"/>
      <c r="AA54" s="260"/>
      <c r="AB54" s="260"/>
      <c r="AC54" s="260"/>
      <c r="AD54" s="260"/>
      <c r="AE54" s="260"/>
      <c r="AF54" s="260"/>
      <c r="AG54" s="260"/>
      <c r="AH54" s="261"/>
    </row>
    <row r="55" spans="2:34" s="26" customFormat="1" ht="29.25" customHeight="1" x14ac:dyDescent="0.25">
      <c r="B55" s="295" t="s">
        <v>107</v>
      </c>
      <c r="C55" s="280" t="s">
        <v>108</v>
      </c>
      <c r="D55" s="280">
        <f>+T57+T59+T61+T63+T65+T67</f>
        <v>1254</v>
      </c>
      <c r="E55" s="11">
        <v>2031</v>
      </c>
      <c r="F55" s="11" t="s">
        <v>50</v>
      </c>
      <c r="G55" s="25"/>
      <c r="H55" s="43"/>
      <c r="I55" s="45"/>
      <c r="J55" s="21" t="s">
        <v>109</v>
      </c>
      <c r="K55" s="59" t="s">
        <v>110</v>
      </c>
      <c r="L55" s="21">
        <v>10</v>
      </c>
      <c r="M55" s="123" t="s">
        <v>111</v>
      </c>
      <c r="N55" s="11"/>
      <c r="O55" s="11"/>
      <c r="P55" s="40" t="s">
        <v>112</v>
      </c>
      <c r="Q55" s="39"/>
      <c r="R55" s="39"/>
      <c r="S55" s="39">
        <v>96</v>
      </c>
      <c r="T55" s="66">
        <f>SUM(Q55:S55)</f>
        <v>96</v>
      </c>
      <c r="U55" s="39"/>
      <c r="V55" s="39"/>
      <c r="W55" s="39">
        <f>SUM(T55:V55)</f>
        <v>96</v>
      </c>
      <c r="X55" s="39">
        <f>SUM(U55:W55)</f>
        <v>96</v>
      </c>
      <c r="Y55" s="21" t="s">
        <v>113</v>
      </c>
      <c r="Z55" s="21"/>
      <c r="AA55" s="21"/>
      <c r="AB55" s="21"/>
      <c r="AC55" s="21"/>
      <c r="AD55" s="21"/>
      <c r="AE55" s="39"/>
      <c r="AF55" s="21"/>
      <c r="AG55" s="21"/>
      <c r="AH55" s="86"/>
    </row>
    <row r="56" spans="2:34" s="26" customFormat="1" ht="29.25" customHeight="1" x14ac:dyDescent="0.25">
      <c r="B56" s="295"/>
      <c r="C56" s="280"/>
      <c r="D56" s="280"/>
      <c r="E56" s="11">
        <v>2031</v>
      </c>
      <c r="F56" s="11" t="s">
        <v>50</v>
      </c>
      <c r="G56" s="25"/>
      <c r="H56" s="43"/>
      <c r="I56" s="45"/>
      <c r="J56" s="21" t="s">
        <v>114</v>
      </c>
      <c r="K56" s="59" t="s">
        <v>110</v>
      </c>
      <c r="L56" s="21">
        <v>10</v>
      </c>
      <c r="M56" s="123" t="s">
        <v>115</v>
      </c>
      <c r="N56" s="11"/>
      <c r="O56" s="11"/>
      <c r="P56" s="40" t="s">
        <v>116</v>
      </c>
      <c r="Q56" s="39"/>
      <c r="R56" s="39"/>
      <c r="S56" s="39">
        <v>160</v>
      </c>
      <c r="T56" s="66">
        <f>SUM(Q56:S56)</f>
        <v>160</v>
      </c>
      <c r="U56" s="39"/>
      <c r="V56" s="39"/>
      <c r="W56" s="39">
        <f>SUM(T56:V56)</f>
        <v>160</v>
      </c>
      <c r="X56" s="39">
        <f>SUM(U56:W56)</f>
        <v>160</v>
      </c>
      <c r="Y56" s="21" t="s">
        <v>113</v>
      </c>
      <c r="Z56" s="21"/>
      <c r="AA56" s="21"/>
      <c r="AB56" s="21"/>
      <c r="AC56" s="21"/>
      <c r="AD56" s="21"/>
      <c r="AE56" s="39"/>
      <c r="AF56" s="21"/>
      <c r="AG56" s="21"/>
      <c r="AH56" s="86"/>
    </row>
    <row r="57" spans="2:34" s="26" customFormat="1" ht="29.25" customHeight="1" x14ac:dyDescent="0.25">
      <c r="B57" s="295"/>
      <c r="C57" s="280"/>
      <c r="D57" s="280"/>
      <c r="E57" s="97">
        <f>+E56</f>
        <v>2031</v>
      </c>
      <c r="F57" s="282" t="s">
        <v>47</v>
      </c>
      <c r="G57" s="282"/>
      <c r="H57" s="282"/>
      <c r="I57" s="282"/>
      <c r="J57" s="282"/>
      <c r="K57" s="282"/>
      <c r="L57" s="282"/>
      <c r="M57" s="282"/>
      <c r="N57" s="282"/>
      <c r="O57" s="282"/>
      <c r="P57" s="98"/>
      <c r="Q57" s="99">
        <f>SUM(Q55:Q56)</f>
        <v>0</v>
      </c>
      <c r="R57" s="99">
        <f t="shared" ref="R57:X57" si="19">SUM(R55:R56)</f>
        <v>0</v>
      </c>
      <c r="S57" s="99">
        <f t="shared" si="19"/>
        <v>256</v>
      </c>
      <c r="T57" s="99">
        <f t="shared" si="19"/>
        <v>256</v>
      </c>
      <c r="U57" s="99">
        <f t="shared" si="19"/>
        <v>0</v>
      </c>
      <c r="V57" s="99">
        <f t="shared" si="19"/>
        <v>0</v>
      </c>
      <c r="W57" s="99">
        <f t="shared" si="19"/>
        <v>256</v>
      </c>
      <c r="X57" s="99">
        <f t="shared" si="19"/>
        <v>256</v>
      </c>
      <c r="Y57" s="101"/>
      <c r="Z57" s="101"/>
      <c r="AA57" s="101"/>
      <c r="AB57" s="101"/>
      <c r="AC57" s="101"/>
      <c r="AD57" s="101"/>
      <c r="AE57" s="99">
        <f>SUM(AE55:AE56)</f>
        <v>0</v>
      </c>
      <c r="AF57" s="101"/>
      <c r="AG57" s="101"/>
      <c r="AH57" s="102"/>
    </row>
    <row r="58" spans="2:34" s="26" customFormat="1" ht="29.25" customHeight="1" x14ac:dyDescent="0.25">
      <c r="B58" s="295"/>
      <c r="C58" s="280"/>
      <c r="D58" s="280"/>
      <c r="E58" s="11">
        <v>2029</v>
      </c>
      <c r="F58" s="11" t="s">
        <v>50</v>
      </c>
      <c r="G58" s="25"/>
      <c r="H58" s="43"/>
      <c r="I58" s="45"/>
      <c r="J58" s="21" t="s">
        <v>117</v>
      </c>
      <c r="K58" s="59" t="s">
        <v>110</v>
      </c>
      <c r="L58" s="21">
        <v>10</v>
      </c>
      <c r="M58" s="123" t="s">
        <v>118</v>
      </c>
      <c r="N58" s="11"/>
      <c r="O58" s="11"/>
      <c r="P58" s="40" t="s">
        <v>119</v>
      </c>
      <c r="Q58" s="39"/>
      <c r="R58" s="39"/>
      <c r="S58" s="39">
        <v>96</v>
      </c>
      <c r="T58" s="66">
        <f>SUM(Q58:S58)</f>
        <v>96</v>
      </c>
      <c r="U58" s="39"/>
      <c r="V58" s="39"/>
      <c r="W58" s="39">
        <f>SUM(T58:V58)</f>
        <v>96</v>
      </c>
      <c r="X58" s="39">
        <f>SUM(U58:W58)</f>
        <v>96</v>
      </c>
      <c r="Y58" s="21" t="s">
        <v>113</v>
      </c>
      <c r="Z58" s="21"/>
      <c r="AA58" s="21"/>
      <c r="AB58" s="21"/>
      <c r="AC58" s="21"/>
      <c r="AD58" s="21"/>
      <c r="AE58" s="39"/>
      <c r="AF58" s="21"/>
      <c r="AG58" s="21"/>
      <c r="AH58" s="86"/>
    </row>
    <row r="59" spans="2:34" s="26" customFormat="1" ht="29.25" customHeight="1" x14ac:dyDescent="0.25">
      <c r="B59" s="295"/>
      <c r="C59" s="280"/>
      <c r="D59" s="280"/>
      <c r="E59" s="97">
        <f>+E58</f>
        <v>2029</v>
      </c>
      <c r="F59" s="282" t="s">
        <v>47</v>
      </c>
      <c r="G59" s="282"/>
      <c r="H59" s="282"/>
      <c r="I59" s="282"/>
      <c r="J59" s="282"/>
      <c r="K59" s="282"/>
      <c r="L59" s="282"/>
      <c r="M59" s="282"/>
      <c r="N59" s="282"/>
      <c r="O59" s="282"/>
      <c r="P59" s="98"/>
      <c r="Q59" s="99">
        <f>+Q58</f>
        <v>0</v>
      </c>
      <c r="R59" s="99">
        <f t="shared" ref="R59:X59" si="20">+R58</f>
        <v>0</v>
      </c>
      <c r="S59" s="99">
        <f t="shared" si="20"/>
        <v>96</v>
      </c>
      <c r="T59" s="99">
        <f t="shared" si="20"/>
        <v>96</v>
      </c>
      <c r="U59" s="99">
        <f t="shared" si="20"/>
        <v>0</v>
      </c>
      <c r="V59" s="99">
        <f t="shared" si="20"/>
        <v>0</v>
      </c>
      <c r="W59" s="99">
        <f t="shared" si="20"/>
        <v>96</v>
      </c>
      <c r="X59" s="99">
        <f t="shared" si="20"/>
        <v>96</v>
      </c>
      <c r="Y59" s="101"/>
      <c r="Z59" s="101"/>
      <c r="AA59" s="101"/>
      <c r="AB59" s="101"/>
      <c r="AC59" s="101"/>
      <c r="AD59" s="101"/>
      <c r="AE59" s="99">
        <f>+AE58</f>
        <v>0</v>
      </c>
      <c r="AF59" s="101"/>
      <c r="AG59" s="101"/>
      <c r="AH59" s="102"/>
    </row>
    <row r="60" spans="2:34" s="26" customFormat="1" ht="29.25" customHeight="1" x14ac:dyDescent="0.25">
      <c r="B60" s="295"/>
      <c r="C60" s="280"/>
      <c r="D60" s="280"/>
      <c r="E60" s="11">
        <v>2028</v>
      </c>
      <c r="F60" s="11" t="s">
        <v>50</v>
      </c>
      <c r="G60" s="25"/>
      <c r="H60" s="43"/>
      <c r="I60" s="45"/>
      <c r="J60" s="21" t="s">
        <v>120</v>
      </c>
      <c r="K60" s="59" t="s">
        <v>110</v>
      </c>
      <c r="L60" s="21">
        <v>10</v>
      </c>
      <c r="M60" s="123">
        <v>45444</v>
      </c>
      <c r="N60" s="11"/>
      <c r="O60" s="11"/>
      <c r="P60" s="40" t="s">
        <v>115</v>
      </c>
      <c r="Q60" s="39"/>
      <c r="R60" s="39"/>
      <c r="S60" s="39">
        <v>160</v>
      </c>
      <c r="T60" s="66">
        <f>SUM(Q60:S60)</f>
        <v>160</v>
      </c>
      <c r="U60" s="39"/>
      <c r="V60" s="39"/>
      <c r="W60" s="39">
        <v>155</v>
      </c>
      <c r="X60" s="39">
        <f>SUM(U60:W60)</f>
        <v>155</v>
      </c>
      <c r="Y60" s="21" t="s">
        <v>113</v>
      </c>
      <c r="Z60" s="21"/>
      <c r="AA60" s="21"/>
      <c r="AB60" s="21"/>
      <c r="AC60" s="21"/>
      <c r="AD60" s="21"/>
      <c r="AE60" s="39"/>
      <c r="AF60" s="21"/>
      <c r="AG60" s="21"/>
      <c r="AH60" s="86"/>
    </row>
    <row r="61" spans="2:34" s="26" customFormat="1" ht="29.25" customHeight="1" x14ac:dyDescent="0.25">
      <c r="B61" s="295"/>
      <c r="C61" s="280"/>
      <c r="D61" s="280"/>
      <c r="E61" s="97">
        <f>+E60</f>
        <v>2028</v>
      </c>
      <c r="F61" s="282" t="s">
        <v>47</v>
      </c>
      <c r="G61" s="282"/>
      <c r="H61" s="282"/>
      <c r="I61" s="282"/>
      <c r="J61" s="282"/>
      <c r="K61" s="282"/>
      <c r="L61" s="282"/>
      <c r="M61" s="282"/>
      <c r="N61" s="282"/>
      <c r="O61" s="282"/>
      <c r="P61" s="98"/>
      <c r="Q61" s="99">
        <f>+Q60</f>
        <v>0</v>
      </c>
      <c r="R61" s="99">
        <f t="shared" ref="R61:X61" si="21">+R60</f>
        <v>0</v>
      </c>
      <c r="S61" s="99">
        <f t="shared" si="21"/>
        <v>160</v>
      </c>
      <c r="T61" s="99">
        <f t="shared" si="21"/>
        <v>160</v>
      </c>
      <c r="U61" s="99">
        <f t="shared" si="21"/>
        <v>0</v>
      </c>
      <c r="V61" s="99">
        <f t="shared" si="21"/>
        <v>0</v>
      </c>
      <c r="W61" s="99">
        <f t="shared" si="21"/>
        <v>155</v>
      </c>
      <c r="X61" s="99">
        <f t="shared" si="21"/>
        <v>155</v>
      </c>
      <c r="Y61" s="101"/>
      <c r="Z61" s="101"/>
      <c r="AA61" s="101"/>
      <c r="AB61" s="101"/>
      <c r="AC61" s="101"/>
      <c r="AD61" s="101"/>
      <c r="AE61" s="99">
        <f>+AE60</f>
        <v>0</v>
      </c>
      <c r="AF61" s="101"/>
      <c r="AG61" s="101"/>
      <c r="AH61" s="102"/>
    </row>
    <row r="62" spans="2:34" s="26" customFormat="1" ht="29.25" customHeight="1" x14ac:dyDescent="0.25">
      <c r="B62" s="295"/>
      <c r="C62" s="280"/>
      <c r="D62" s="280"/>
      <c r="E62" s="11">
        <v>2026</v>
      </c>
      <c r="F62" s="11" t="s">
        <v>50</v>
      </c>
      <c r="G62" s="25"/>
      <c r="H62" s="43"/>
      <c r="I62" s="45"/>
      <c r="J62" s="21" t="s">
        <v>121</v>
      </c>
      <c r="K62" s="59" t="s">
        <v>110</v>
      </c>
      <c r="L62" s="21">
        <v>10</v>
      </c>
      <c r="M62" s="123">
        <v>44713</v>
      </c>
      <c r="N62" s="11" t="s">
        <v>122</v>
      </c>
      <c r="O62" s="51">
        <v>45517</v>
      </c>
      <c r="P62" s="40">
        <v>46048</v>
      </c>
      <c r="Q62" s="39"/>
      <c r="R62" s="39"/>
      <c r="S62" s="39">
        <v>128</v>
      </c>
      <c r="T62" s="66">
        <f>SUM(Q62:S62)</f>
        <v>128</v>
      </c>
      <c r="U62" s="39"/>
      <c r="V62" s="39"/>
      <c r="W62" s="39">
        <v>17</v>
      </c>
      <c r="X62" s="39">
        <f>SUM(U62:W62)</f>
        <v>17</v>
      </c>
      <c r="Y62" s="21" t="s">
        <v>113</v>
      </c>
      <c r="Z62" s="21"/>
      <c r="AA62" s="21"/>
      <c r="AB62" s="21"/>
      <c r="AC62" s="21"/>
      <c r="AD62" s="21"/>
      <c r="AE62" s="39"/>
      <c r="AF62" s="21"/>
      <c r="AG62" s="21"/>
      <c r="AH62" s="86"/>
    </row>
    <row r="63" spans="2:34" s="26" customFormat="1" ht="29.25" customHeight="1" x14ac:dyDescent="0.25">
      <c r="B63" s="295"/>
      <c r="C63" s="280"/>
      <c r="D63" s="280"/>
      <c r="E63" s="97">
        <f>+E62</f>
        <v>2026</v>
      </c>
      <c r="F63" s="282" t="s">
        <v>47</v>
      </c>
      <c r="G63" s="282"/>
      <c r="H63" s="282"/>
      <c r="I63" s="282"/>
      <c r="J63" s="282"/>
      <c r="K63" s="282"/>
      <c r="L63" s="282"/>
      <c r="M63" s="282"/>
      <c r="N63" s="282"/>
      <c r="O63" s="282"/>
      <c r="P63" s="98"/>
      <c r="Q63" s="99">
        <f>+Q62</f>
        <v>0</v>
      </c>
      <c r="R63" s="99">
        <f t="shared" ref="R63:X63" si="22">+R62</f>
        <v>0</v>
      </c>
      <c r="S63" s="99">
        <f t="shared" si="22"/>
        <v>128</v>
      </c>
      <c r="T63" s="99">
        <f t="shared" si="22"/>
        <v>128</v>
      </c>
      <c r="U63" s="99">
        <f t="shared" si="22"/>
        <v>0</v>
      </c>
      <c r="V63" s="99">
        <f t="shared" si="22"/>
        <v>0</v>
      </c>
      <c r="W63" s="99">
        <f t="shared" si="22"/>
        <v>17</v>
      </c>
      <c r="X63" s="99">
        <f t="shared" si="22"/>
        <v>17</v>
      </c>
      <c r="Y63" s="101"/>
      <c r="Z63" s="101"/>
      <c r="AA63" s="101"/>
      <c r="AB63" s="101"/>
      <c r="AC63" s="101"/>
      <c r="AD63" s="101"/>
      <c r="AE63" s="99">
        <f>+AE62</f>
        <v>0</v>
      </c>
      <c r="AF63" s="101"/>
      <c r="AG63" s="101"/>
      <c r="AH63" s="102"/>
    </row>
    <row r="64" spans="2:34" s="26" customFormat="1" ht="29.25" customHeight="1" x14ac:dyDescent="0.25">
      <c r="B64" s="295"/>
      <c r="C64" s="280"/>
      <c r="D64" s="280"/>
      <c r="E64" s="11">
        <v>2025</v>
      </c>
      <c r="F64" s="11" t="s">
        <v>50</v>
      </c>
      <c r="G64" s="25"/>
      <c r="H64" s="43"/>
      <c r="I64" s="45"/>
      <c r="J64" s="21" t="s">
        <v>123</v>
      </c>
      <c r="K64" s="59" t="s">
        <v>110</v>
      </c>
      <c r="L64" s="21">
        <v>10</v>
      </c>
      <c r="M64" s="154">
        <v>44166</v>
      </c>
      <c r="N64" s="11" t="s">
        <v>124</v>
      </c>
      <c r="O64" s="51">
        <v>45225</v>
      </c>
      <c r="P64" s="40">
        <v>45721</v>
      </c>
      <c r="Q64" s="39"/>
      <c r="R64" s="39"/>
      <c r="S64" s="39">
        <v>160</v>
      </c>
      <c r="T64" s="66">
        <f>SUM(Q64:S64)</f>
        <v>160</v>
      </c>
      <c r="U64" s="39"/>
      <c r="V64" s="39"/>
      <c r="W64" s="39">
        <v>13</v>
      </c>
      <c r="X64" s="39">
        <f>SUM(U64:W64)</f>
        <v>13</v>
      </c>
      <c r="Y64" s="21" t="s">
        <v>113</v>
      </c>
      <c r="Z64" s="21"/>
      <c r="AA64" s="21"/>
      <c r="AB64" s="21"/>
      <c r="AC64" s="21"/>
      <c r="AD64" s="21"/>
      <c r="AE64" s="39"/>
      <c r="AF64" s="21"/>
      <c r="AG64" s="21"/>
      <c r="AH64" s="86"/>
    </row>
    <row r="65" spans="2:34" s="26" customFormat="1" ht="29.25" customHeight="1" x14ac:dyDescent="0.25">
      <c r="B65" s="295"/>
      <c r="C65" s="280"/>
      <c r="D65" s="280"/>
      <c r="E65" s="97">
        <f>+E64</f>
        <v>2025</v>
      </c>
      <c r="F65" s="282" t="s">
        <v>47</v>
      </c>
      <c r="G65" s="282"/>
      <c r="H65" s="282"/>
      <c r="I65" s="282"/>
      <c r="J65" s="282"/>
      <c r="K65" s="282"/>
      <c r="L65" s="282"/>
      <c r="M65" s="282"/>
      <c r="N65" s="282"/>
      <c r="O65" s="282"/>
      <c r="P65" s="98"/>
      <c r="Q65" s="99">
        <f>+Q64</f>
        <v>0</v>
      </c>
      <c r="R65" s="99">
        <f t="shared" ref="R65:X65" si="23">+R64</f>
        <v>0</v>
      </c>
      <c r="S65" s="99">
        <f t="shared" si="23"/>
        <v>160</v>
      </c>
      <c r="T65" s="99">
        <f t="shared" si="23"/>
        <v>160</v>
      </c>
      <c r="U65" s="99">
        <f t="shared" si="23"/>
        <v>0</v>
      </c>
      <c r="V65" s="99">
        <f t="shared" si="23"/>
        <v>0</v>
      </c>
      <c r="W65" s="99">
        <f t="shared" si="23"/>
        <v>13</v>
      </c>
      <c r="X65" s="99">
        <f t="shared" si="23"/>
        <v>13</v>
      </c>
      <c r="Y65" s="101"/>
      <c r="Z65" s="101"/>
      <c r="AA65" s="101"/>
      <c r="AB65" s="101"/>
      <c r="AC65" s="101"/>
      <c r="AD65" s="101"/>
      <c r="AE65" s="99">
        <f>+AE64</f>
        <v>0</v>
      </c>
      <c r="AF65" s="101"/>
      <c r="AG65" s="101"/>
      <c r="AH65" s="102"/>
    </row>
    <row r="66" spans="2:34" s="26" customFormat="1" ht="29.25" customHeight="1" x14ac:dyDescent="0.25">
      <c r="B66" s="295"/>
      <c r="C66" s="280"/>
      <c r="D66" s="280"/>
      <c r="E66" s="11">
        <v>2024</v>
      </c>
      <c r="F66" s="11" t="s">
        <v>50</v>
      </c>
      <c r="G66" s="25" t="s">
        <v>125</v>
      </c>
      <c r="H66" s="43">
        <v>44536</v>
      </c>
      <c r="I66" s="45"/>
      <c r="J66" s="21" t="s">
        <v>123</v>
      </c>
      <c r="K66" s="59" t="s">
        <v>126</v>
      </c>
      <c r="L66" s="21">
        <v>9</v>
      </c>
      <c r="M66" s="154">
        <v>44013</v>
      </c>
      <c r="N66" s="11" t="s">
        <v>127</v>
      </c>
      <c r="O66" s="62">
        <v>45253</v>
      </c>
      <c r="P66" s="44">
        <v>45439</v>
      </c>
      <c r="Q66" s="39">
        <v>222</v>
      </c>
      <c r="R66" s="39">
        <v>232</v>
      </c>
      <c r="S66" s="39"/>
      <c r="T66" s="66">
        <f>SUM(Q66:S66)</f>
        <v>454</v>
      </c>
      <c r="U66" s="39"/>
      <c r="V66" s="39">
        <v>12</v>
      </c>
      <c r="W66" s="39"/>
      <c r="X66" s="39">
        <f>SUM(U66:W66)</f>
        <v>12</v>
      </c>
      <c r="Y66" s="21" t="s">
        <v>113</v>
      </c>
      <c r="Z66" s="21"/>
      <c r="AA66" s="21"/>
      <c r="AB66" s="21"/>
      <c r="AC66" s="21"/>
      <c r="AD66" s="21"/>
      <c r="AE66" s="39"/>
      <c r="AF66" s="21"/>
      <c r="AG66" s="21"/>
      <c r="AH66" s="86"/>
    </row>
    <row r="67" spans="2:34" s="26" customFormat="1" ht="29.25" customHeight="1" thickBot="1" x14ac:dyDescent="0.3">
      <c r="B67" s="295"/>
      <c r="C67" s="280"/>
      <c r="D67" s="280"/>
      <c r="E67" s="97">
        <f>+E66</f>
        <v>2024</v>
      </c>
      <c r="F67" s="282" t="s">
        <v>47</v>
      </c>
      <c r="G67" s="282"/>
      <c r="H67" s="282"/>
      <c r="I67" s="282"/>
      <c r="J67" s="282"/>
      <c r="K67" s="282"/>
      <c r="L67" s="282"/>
      <c r="M67" s="282"/>
      <c r="N67" s="282"/>
      <c r="O67" s="282"/>
      <c r="P67" s="98"/>
      <c r="Q67" s="99">
        <f>+Q66</f>
        <v>222</v>
      </c>
      <c r="R67" s="99">
        <f t="shared" ref="R67:X67" si="24">+R66</f>
        <v>232</v>
      </c>
      <c r="S67" s="99">
        <f t="shared" si="24"/>
        <v>0</v>
      </c>
      <c r="T67" s="99">
        <f t="shared" si="24"/>
        <v>454</v>
      </c>
      <c r="U67" s="99">
        <f t="shared" si="24"/>
        <v>0</v>
      </c>
      <c r="V67" s="99">
        <f t="shared" si="24"/>
        <v>12</v>
      </c>
      <c r="W67" s="99">
        <f t="shared" si="24"/>
        <v>0</v>
      </c>
      <c r="X67" s="99">
        <f t="shared" si="24"/>
        <v>12</v>
      </c>
      <c r="Y67" s="101"/>
      <c r="Z67" s="101"/>
      <c r="AA67" s="101"/>
      <c r="AB67" s="101"/>
      <c r="AC67" s="101"/>
      <c r="AD67" s="101"/>
      <c r="AE67" s="99">
        <f>+AE66</f>
        <v>0</v>
      </c>
      <c r="AF67" s="101"/>
      <c r="AG67" s="101"/>
      <c r="AH67" s="102"/>
    </row>
    <row r="68" spans="2:34" s="26" customFormat="1" ht="29.25" customHeight="1" thickBot="1" x14ac:dyDescent="0.3">
      <c r="B68" s="259"/>
      <c r="C68" s="260"/>
      <c r="D68" s="260"/>
      <c r="E68" s="260"/>
      <c r="F68" s="260"/>
      <c r="G68" s="260"/>
      <c r="H68" s="260"/>
      <c r="I68" s="260"/>
      <c r="J68" s="260"/>
      <c r="K68" s="260"/>
      <c r="L68" s="260"/>
      <c r="M68" s="260"/>
      <c r="N68" s="260"/>
      <c r="O68" s="260"/>
      <c r="P68" s="260"/>
      <c r="Q68" s="260"/>
      <c r="R68" s="260"/>
      <c r="S68" s="260"/>
      <c r="T68" s="260"/>
      <c r="U68" s="260"/>
      <c r="V68" s="260"/>
      <c r="W68" s="260"/>
      <c r="X68" s="260"/>
      <c r="Y68" s="260"/>
      <c r="Z68" s="260"/>
      <c r="AA68" s="260"/>
      <c r="AB68" s="260"/>
      <c r="AC68" s="260"/>
      <c r="AD68" s="260"/>
      <c r="AE68" s="260"/>
      <c r="AF68" s="260"/>
      <c r="AG68" s="260"/>
      <c r="AH68" s="261"/>
    </row>
    <row r="69" spans="2:34" s="26" customFormat="1" ht="29.25" customHeight="1" x14ac:dyDescent="0.25">
      <c r="B69" s="283" t="s">
        <v>128</v>
      </c>
      <c r="C69" s="256" t="s">
        <v>129</v>
      </c>
      <c r="D69" s="256">
        <f>+T70+T73+T75</f>
        <v>1020</v>
      </c>
      <c r="E69" s="20">
        <v>2032</v>
      </c>
      <c r="F69" s="20" t="s">
        <v>50</v>
      </c>
      <c r="G69" s="50" t="s">
        <v>130</v>
      </c>
      <c r="H69" s="24"/>
      <c r="I69" s="20">
        <v>2</v>
      </c>
      <c r="J69" s="20">
        <v>4</v>
      </c>
      <c r="K69" s="58" t="s">
        <v>131</v>
      </c>
      <c r="L69" s="20">
        <v>1</v>
      </c>
      <c r="M69" s="108" t="s">
        <v>132</v>
      </c>
      <c r="N69" s="12"/>
      <c r="O69" s="12"/>
      <c r="P69" s="37" t="s">
        <v>133</v>
      </c>
      <c r="Q69" s="64"/>
      <c r="R69" s="64"/>
      <c r="S69" s="64"/>
      <c r="T69" s="65"/>
      <c r="U69" s="64"/>
      <c r="V69" s="64">
        <v>742</v>
      </c>
      <c r="W69" s="64"/>
      <c r="X69" s="64"/>
      <c r="Y69" s="12" t="s">
        <v>134</v>
      </c>
      <c r="Z69" s="20"/>
      <c r="AA69" s="20"/>
      <c r="AB69" s="20"/>
      <c r="AC69" s="20"/>
      <c r="AD69" s="20"/>
      <c r="AE69" s="78">
        <v>11228</v>
      </c>
      <c r="AF69" s="20">
        <v>1</v>
      </c>
      <c r="AG69" s="20" t="s">
        <v>135</v>
      </c>
      <c r="AH69" s="85"/>
    </row>
    <row r="70" spans="2:34" s="26" customFormat="1" ht="29.25" customHeight="1" x14ac:dyDescent="0.25">
      <c r="B70" s="284"/>
      <c r="C70" s="280"/>
      <c r="D70" s="280"/>
      <c r="E70" s="97">
        <f>+E69</f>
        <v>2032</v>
      </c>
      <c r="F70" s="282" t="s">
        <v>47</v>
      </c>
      <c r="G70" s="282"/>
      <c r="H70" s="282"/>
      <c r="I70" s="282"/>
      <c r="J70" s="282"/>
      <c r="K70" s="282"/>
      <c r="L70" s="282"/>
      <c r="M70" s="282"/>
      <c r="N70" s="282"/>
      <c r="O70" s="282"/>
      <c r="P70" s="98"/>
      <c r="Q70" s="99">
        <f>+Q69</f>
        <v>0</v>
      </c>
      <c r="R70" s="99">
        <f t="shared" ref="R70:X70" si="25">+R69</f>
        <v>0</v>
      </c>
      <c r="S70" s="99">
        <f t="shared" si="25"/>
        <v>0</v>
      </c>
      <c r="T70" s="99">
        <f t="shared" si="25"/>
        <v>0</v>
      </c>
      <c r="U70" s="99">
        <f t="shared" si="25"/>
        <v>0</v>
      </c>
      <c r="V70" s="99">
        <f t="shared" si="25"/>
        <v>742</v>
      </c>
      <c r="W70" s="99">
        <f t="shared" si="25"/>
        <v>0</v>
      </c>
      <c r="X70" s="99">
        <f t="shared" si="25"/>
        <v>0</v>
      </c>
      <c r="Y70" s="97"/>
      <c r="Z70" s="97"/>
      <c r="AA70" s="97"/>
      <c r="AB70" s="97"/>
      <c r="AC70" s="97"/>
      <c r="AD70" s="97"/>
      <c r="AE70" s="99">
        <f>+AE69</f>
        <v>11228</v>
      </c>
      <c r="AF70" s="101"/>
      <c r="AG70" s="101"/>
      <c r="AH70" s="102"/>
    </row>
    <row r="71" spans="2:34" s="26" customFormat="1" ht="29.25" customHeight="1" x14ac:dyDescent="0.25">
      <c r="B71" s="284"/>
      <c r="C71" s="280"/>
      <c r="D71" s="280"/>
      <c r="E71" s="21">
        <v>2031</v>
      </c>
      <c r="F71" s="21" t="s">
        <v>50</v>
      </c>
      <c r="G71" s="25" t="s">
        <v>130</v>
      </c>
      <c r="I71" s="21">
        <v>2</v>
      </c>
      <c r="J71" s="21">
        <v>4</v>
      </c>
      <c r="K71" s="59" t="s">
        <v>131</v>
      </c>
      <c r="L71" s="21">
        <v>2</v>
      </c>
      <c r="M71" s="123" t="s">
        <v>136</v>
      </c>
      <c r="N71" s="11"/>
      <c r="O71" s="11"/>
      <c r="P71" s="32" t="s">
        <v>137</v>
      </c>
      <c r="Q71" s="39"/>
      <c r="R71" s="39">
        <v>1020</v>
      </c>
      <c r="S71" s="39"/>
      <c r="T71" s="66">
        <v>1020</v>
      </c>
      <c r="U71" s="39"/>
      <c r="V71" s="39">
        <v>1020</v>
      </c>
      <c r="W71" s="39"/>
      <c r="X71" s="39"/>
      <c r="Y71" s="11" t="s">
        <v>134</v>
      </c>
      <c r="Z71" s="21"/>
      <c r="AA71" s="21"/>
      <c r="AB71" s="21"/>
      <c r="AC71" s="21"/>
      <c r="AD71" s="21"/>
      <c r="AE71" s="79">
        <v>15435</v>
      </c>
      <c r="AF71" s="21">
        <v>2</v>
      </c>
      <c r="AG71" s="21" t="s">
        <v>135</v>
      </c>
      <c r="AH71" s="87" t="s">
        <v>138</v>
      </c>
    </row>
    <row r="72" spans="2:34" s="26" customFormat="1" ht="29.25" customHeight="1" x14ac:dyDescent="0.25">
      <c r="B72" s="284"/>
      <c r="C72" s="280"/>
      <c r="D72" s="280"/>
      <c r="E72" s="21">
        <v>2031</v>
      </c>
      <c r="F72" s="21" t="s">
        <v>50</v>
      </c>
      <c r="G72" s="25" t="s">
        <v>130</v>
      </c>
      <c r="I72" s="21">
        <v>2</v>
      </c>
      <c r="J72" s="21">
        <v>4</v>
      </c>
      <c r="K72" s="59" t="s">
        <v>131</v>
      </c>
      <c r="L72" s="21">
        <v>3</v>
      </c>
      <c r="M72" s="123" t="s">
        <v>139</v>
      </c>
      <c r="N72" s="11"/>
      <c r="O72" s="11"/>
      <c r="P72" s="32" t="s">
        <v>140</v>
      </c>
      <c r="Q72" s="39"/>
      <c r="R72" s="39"/>
      <c r="S72" s="39"/>
      <c r="T72" s="66"/>
      <c r="U72" s="39"/>
      <c r="V72" s="39">
        <v>684</v>
      </c>
      <c r="W72" s="39"/>
      <c r="X72" s="39"/>
      <c r="Y72" s="11" t="s">
        <v>134</v>
      </c>
      <c r="Z72" s="21"/>
      <c r="AA72" s="21"/>
      <c r="AB72" s="21"/>
      <c r="AC72" s="21"/>
      <c r="AD72" s="21"/>
      <c r="AE72" s="79">
        <v>10350</v>
      </c>
      <c r="AF72" s="21">
        <v>3</v>
      </c>
      <c r="AG72" s="21" t="s">
        <v>135</v>
      </c>
      <c r="AH72" s="86"/>
    </row>
    <row r="73" spans="2:34" s="26" customFormat="1" ht="29.25" customHeight="1" x14ac:dyDescent="0.25">
      <c r="B73" s="284"/>
      <c r="C73" s="280"/>
      <c r="D73" s="280"/>
      <c r="E73" s="97">
        <f>+E72</f>
        <v>2031</v>
      </c>
      <c r="F73" s="282" t="s">
        <v>47</v>
      </c>
      <c r="G73" s="282"/>
      <c r="H73" s="282"/>
      <c r="I73" s="282"/>
      <c r="J73" s="282"/>
      <c r="K73" s="282"/>
      <c r="L73" s="282"/>
      <c r="M73" s="282"/>
      <c r="N73" s="282"/>
      <c r="O73" s="282"/>
      <c r="P73" s="98"/>
      <c r="Q73" s="99">
        <f>SUM(Q71:Q72)</f>
        <v>0</v>
      </c>
      <c r="R73" s="99">
        <f t="shared" ref="R73:X73" si="26">SUM(R71:R72)</f>
        <v>1020</v>
      </c>
      <c r="S73" s="99">
        <f t="shared" si="26"/>
        <v>0</v>
      </c>
      <c r="T73" s="99">
        <f t="shared" si="26"/>
        <v>1020</v>
      </c>
      <c r="U73" s="99">
        <f t="shared" si="26"/>
        <v>0</v>
      </c>
      <c r="V73" s="99">
        <f t="shared" si="26"/>
        <v>1704</v>
      </c>
      <c r="W73" s="99">
        <f t="shared" si="26"/>
        <v>0</v>
      </c>
      <c r="X73" s="99">
        <f t="shared" si="26"/>
        <v>0</v>
      </c>
      <c r="Y73" s="97"/>
      <c r="Z73" s="97"/>
      <c r="AA73" s="97"/>
      <c r="AB73" s="97"/>
      <c r="AC73" s="97"/>
      <c r="AD73" s="97"/>
      <c r="AE73" s="99">
        <f>+AE72</f>
        <v>10350</v>
      </c>
      <c r="AF73" s="101"/>
      <c r="AG73" s="101"/>
      <c r="AH73" s="102"/>
    </row>
    <row r="74" spans="2:34" s="26" customFormat="1" ht="29.25" customHeight="1" x14ac:dyDescent="0.25">
      <c r="B74" s="284"/>
      <c r="C74" s="280"/>
      <c r="D74" s="280"/>
      <c r="E74" s="21">
        <v>2030</v>
      </c>
      <c r="F74" s="21" t="s">
        <v>50</v>
      </c>
      <c r="G74" s="25" t="s">
        <v>130</v>
      </c>
      <c r="I74" s="21">
        <v>2</v>
      </c>
      <c r="J74" s="21">
        <v>4</v>
      </c>
      <c r="K74" s="59" t="s">
        <v>131</v>
      </c>
      <c r="L74" s="21">
        <v>4</v>
      </c>
      <c r="M74" s="122" t="s">
        <v>141</v>
      </c>
      <c r="N74" s="11"/>
      <c r="O74" s="11"/>
      <c r="P74" s="32" t="s">
        <v>142</v>
      </c>
      <c r="Q74" s="39"/>
      <c r="R74" s="39"/>
      <c r="S74" s="39"/>
      <c r="T74" s="66"/>
      <c r="U74" s="39"/>
      <c r="V74" s="39">
        <v>343</v>
      </c>
      <c r="W74" s="39"/>
      <c r="X74" s="39"/>
      <c r="Y74" s="11" t="s">
        <v>134</v>
      </c>
      <c r="Z74" s="21"/>
      <c r="AA74" s="21"/>
      <c r="AB74" s="21"/>
      <c r="AC74" s="21"/>
      <c r="AD74" s="21"/>
      <c r="AE74" s="39"/>
      <c r="AF74" s="21">
        <v>4</v>
      </c>
      <c r="AG74" s="21" t="s">
        <v>135</v>
      </c>
      <c r="AH74" s="86"/>
    </row>
    <row r="75" spans="2:34" s="26" customFormat="1" ht="29.25" customHeight="1" thickBot="1" x14ac:dyDescent="0.3">
      <c r="B75" s="285"/>
      <c r="C75" s="257"/>
      <c r="D75" s="257"/>
      <c r="E75" s="90">
        <f>+E74</f>
        <v>2030</v>
      </c>
      <c r="F75" s="258" t="s">
        <v>47</v>
      </c>
      <c r="G75" s="258"/>
      <c r="H75" s="258"/>
      <c r="I75" s="258"/>
      <c r="J75" s="258"/>
      <c r="K75" s="258"/>
      <c r="L75" s="258"/>
      <c r="M75" s="258"/>
      <c r="N75" s="258"/>
      <c r="O75" s="258"/>
      <c r="P75" s="103"/>
      <c r="Q75" s="94">
        <f>+Q74</f>
        <v>0</v>
      </c>
      <c r="R75" s="94">
        <f t="shared" ref="R75:X75" si="27">+R74</f>
        <v>0</v>
      </c>
      <c r="S75" s="94">
        <f t="shared" si="27"/>
        <v>0</v>
      </c>
      <c r="T75" s="94">
        <f t="shared" si="27"/>
        <v>0</v>
      </c>
      <c r="U75" s="94">
        <f t="shared" si="27"/>
        <v>0</v>
      </c>
      <c r="V75" s="94">
        <f t="shared" si="27"/>
        <v>343</v>
      </c>
      <c r="W75" s="94">
        <f t="shared" si="27"/>
        <v>0</v>
      </c>
      <c r="X75" s="94">
        <f t="shared" si="27"/>
        <v>0</v>
      </c>
      <c r="Y75" s="90"/>
      <c r="Z75" s="90"/>
      <c r="AA75" s="90"/>
      <c r="AB75" s="90"/>
      <c r="AC75" s="90"/>
      <c r="AD75" s="90"/>
      <c r="AE75" s="94">
        <f>+AE74</f>
        <v>0</v>
      </c>
      <c r="AF75" s="95"/>
      <c r="AG75" s="95"/>
      <c r="AH75" s="104"/>
    </row>
    <row r="76" spans="2:34" s="26" customFormat="1" ht="29.25" customHeight="1" thickBot="1" x14ac:dyDescent="0.3">
      <c r="B76" s="259"/>
      <c r="C76" s="260"/>
      <c r="D76" s="260"/>
      <c r="E76" s="260"/>
      <c r="F76" s="260"/>
      <c r="G76" s="260"/>
      <c r="H76" s="260"/>
      <c r="I76" s="260"/>
      <c r="J76" s="260"/>
      <c r="K76" s="260"/>
      <c r="L76" s="260"/>
      <c r="M76" s="260"/>
      <c r="N76" s="260"/>
      <c r="O76" s="260"/>
      <c r="P76" s="260"/>
      <c r="Q76" s="260"/>
      <c r="R76" s="260"/>
      <c r="S76" s="260"/>
      <c r="T76" s="260"/>
      <c r="U76" s="260"/>
      <c r="V76" s="260"/>
      <c r="W76" s="260"/>
      <c r="X76" s="260"/>
      <c r="Y76" s="260"/>
      <c r="Z76" s="260"/>
      <c r="AA76" s="260"/>
      <c r="AB76" s="260"/>
      <c r="AC76" s="260"/>
      <c r="AD76" s="260"/>
      <c r="AE76" s="260"/>
      <c r="AF76" s="260"/>
      <c r="AG76" s="260"/>
      <c r="AH76" s="261"/>
    </row>
    <row r="77" spans="2:34" s="26" customFormat="1" ht="34.5" customHeight="1" x14ac:dyDescent="0.25">
      <c r="B77" s="296" t="s">
        <v>143</v>
      </c>
      <c r="C77" s="280" t="s">
        <v>144</v>
      </c>
      <c r="D77" s="280">
        <f>+T78+T80</f>
        <v>1116</v>
      </c>
      <c r="E77" s="11">
        <v>2026</v>
      </c>
      <c r="F77" s="11" t="s">
        <v>50</v>
      </c>
      <c r="G77" s="25" t="s">
        <v>145</v>
      </c>
      <c r="H77" s="43">
        <v>45573</v>
      </c>
      <c r="I77" s="45">
        <v>1</v>
      </c>
      <c r="J77" s="35">
        <v>1</v>
      </c>
      <c r="K77" s="60" t="s">
        <v>146</v>
      </c>
      <c r="L77" s="21">
        <v>1</v>
      </c>
      <c r="M77" s="155" t="s">
        <v>147</v>
      </c>
      <c r="N77" s="48" t="s">
        <v>148</v>
      </c>
      <c r="O77" s="48" t="s">
        <v>149</v>
      </c>
      <c r="P77" s="54" t="s">
        <v>150</v>
      </c>
      <c r="Q77" s="68">
        <v>144</v>
      </c>
      <c r="R77" s="68">
        <v>412</v>
      </c>
      <c r="S77" s="68">
        <v>0</v>
      </c>
      <c r="T77" s="69">
        <f>+S77+R77+Q77</f>
        <v>556</v>
      </c>
      <c r="U77" s="68">
        <v>72</v>
      </c>
      <c r="V77" s="68"/>
      <c r="W77" s="68">
        <v>0</v>
      </c>
      <c r="X77" s="68">
        <f>SUM(U77:W77)</f>
        <v>72</v>
      </c>
      <c r="Y77" s="35" t="s">
        <v>50</v>
      </c>
      <c r="Z77" s="35" t="s">
        <v>50</v>
      </c>
      <c r="AA77" s="35"/>
      <c r="AB77" s="35">
        <v>42</v>
      </c>
      <c r="AC77" s="35"/>
      <c r="AD77" s="35"/>
      <c r="AE77" s="68"/>
      <c r="AF77" s="35"/>
      <c r="AG77" s="35"/>
      <c r="AH77" s="88"/>
    </row>
    <row r="78" spans="2:34" s="26" customFormat="1" ht="34.5" customHeight="1" x14ac:dyDescent="0.25">
      <c r="B78" s="296"/>
      <c r="C78" s="280"/>
      <c r="D78" s="280"/>
      <c r="E78" s="97">
        <f>+E77</f>
        <v>2026</v>
      </c>
      <c r="F78" s="282" t="s">
        <v>47</v>
      </c>
      <c r="G78" s="282"/>
      <c r="H78" s="282"/>
      <c r="I78" s="282"/>
      <c r="J78" s="282"/>
      <c r="K78" s="282"/>
      <c r="L78" s="282"/>
      <c r="M78" s="282"/>
      <c r="N78" s="282"/>
      <c r="O78" s="282"/>
      <c r="P78" s="98"/>
      <c r="Q78" s="99">
        <f>+Q77</f>
        <v>144</v>
      </c>
      <c r="R78" s="99">
        <f t="shared" ref="R78:X78" si="28">+R77</f>
        <v>412</v>
      </c>
      <c r="S78" s="99">
        <f t="shared" si="28"/>
        <v>0</v>
      </c>
      <c r="T78" s="99">
        <f t="shared" si="28"/>
        <v>556</v>
      </c>
      <c r="U78" s="99">
        <f t="shared" si="28"/>
        <v>72</v>
      </c>
      <c r="V78" s="99">
        <f t="shared" si="28"/>
        <v>0</v>
      </c>
      <c r="W78" s="99">
        <f t="shared" si="28"/>
        <v>0</v>
      </c>
      <c r="X78" s="99">
        <f t="shared" si="28"/>
        <v>72</v>
      </c>
      <c r="Y78" s="97"/>
      <c r="Z78" s="97"/>
      <c r="AA78" s="97"/>
      <c r="AB78" s="97"/>
      <c r="AC78" s="97"/>
      <c r="AD78" s="97"/>
      <c r="AE78" s="99">
        <f>+AE77</f>
        <v>0</v>
      </c>
      <c r="AF78" s="101"/>
      <c r="AG78" s="101"/>
      <c r="AH78" s="102"/>
    </row>
    <row r="79" spans="2:34" s="26" customFormat="1" ht="34.5" customHeight="1" x14ac:dyDescent="0.25">
      <c r="B79" s="296"/>
      <c r="C79" s="280"/>
      <c r="D79" s="280"/>
      <c r="E79" s="11">
        <v>2023</v>
      </c>
      <c r="F79" s="11" t="s">
        <v>50</v>
      </c>
      <c r="G79" s="25" t="s">
        <v>145</v>
      </c>
      <c r="H79" s="43">
        <v>45573</v>
      </c>
      <c r="I79" s="45">
        <v>1</v>
      </c>
      <c r="J79" s="35">
        <v>1</v>
      </c>
      <c r="K79" s="60" t="s">
        <v>151</v>
      </c>
      <c r="L79" s="21">
        <v>2</v>
      </c>
      <c r="M79" s="155" t="s">
        <v>152</v>
      </c>
      <c r="N79" s="48" t="s">
        <v>153</v>
      </c>
      <c r="O79" s="48" t="s">
        <v>154</v>
      </c>
      <c r="P79" s="54" t="s">
        <v>155</v>
      </c>
      <c r="Q79" s="68">
        <v>144</v>
      </c>
      <c r="R79" s="68">
        <v>416</v>
      </c>
      <c r="S79" s="68">
        <v>0</v>
      </c>
      <c r="T79" s="69">
        <f t="shared" ref="T79" si="29">+S79+R79+Q79</f>
        <v>560</v>
      </c>
      <c r="U79" s="68">
        <v>72</v>
      </c>
      <c r="V79" s="68"/>
      <c r="W79" s="68">
        <v>0</v>
      </c>
      <c r="X79" s="68">
        <f t="shared" ref="X79" si="30">SUM(U79:W79)</f>
        <v>72</v>
      </c>
      <c r="Y79" s="35" t="s">
        <v>50</v>
      </c>
      <c r="Z79" s="35" t="s">
        <v>50</v>
      </c>
      <c r="AA79" s="35"/>
      <c r="AB79" s="35">
        <v>42</v>
      </c>
      <c r="AC79" s="35"/>
      <c r="AD79" s="35"/>
      <c r="AE79" s="68"/>
      <c r="AF79" s="35"/>
      <c r="AG79" s="35"/>
      <c r="AH79" s="88"/>
    </row>
    <row r="80" spans="2:34" ht="34.5" customHeight="1" thickBot="1" x14ac:dyDescent="0.3">
      <c r="B80" s="255"/>
      <c r="C80" s="257"/>
      <c r="D80" s="257"/>
      <c r="E80" s="90">
        <f>+E79</f>
        <v>2023</v>
      </c>
      <c r="F80" s="258" t="s">
        <v>47</v>
      </c>
      <c r="G80" s="258"/>
      <c r="H80" s="258"/>
      <c r="I80" s="258"/>
      <c r="J80" s="258"/>
      <c r="K80" s="258"/>
      <c r="L80" s="258"/>
      <c r="M80" s="258"/>
      <c r="N80" s="258"/>
      <c r="O80" s="258"/>
      <c r="P80" s="103"/>
      <c r="Q80" s="94">
        <f>+Q79</f>
        <v>144</v>
      </c>
      <c r="R80" s="94">
        <f t="shared" ref="R80:X80" si="31">+R79</f>
        <v>416</v>
      </c>
      <c r="S80" s="94">
        <f t="shared" si="31"/>
        <v>0</v>
      </c>
      <c r="T80" s="94">
        <f t="shared" si="31"/>
        <v>560</v>
      </c>
      <c r="U80" s="94">
        <f t="shared" si="31"/>
        <v>72</v>
      </c>
      <c r="V80" s="94">
        <f t="shared" si="31"/>
        <v>0</v>
      </c>
      <c r="W80" s="94">
        <f t="shared" si="31"/>
        <v>0</v>
      </c>
      <c r="X80" s="94">
        <f t="shared" si="31"/>
        <v>72</v>
      </c>
      <c r="Y80" s="90"/>
      <c r="Z80" s="90"/>
      <c r="AA80" s="90"/>
      <c r="AB80" s="90"/>
      <c r="AC80" s="90"/>
      <c r="AD80" s="90"/>
      <c r="AE80" s="94">
        <f>+AE79</f>
        <v>0</v>
      </c>
      <c r="AF80" s="95"/>
      <c r="AG80" s="95"/>
      <c r="AH80" s="104"/>
    </row>
    <row r="81" spans="2:34" s="26" customFormat="1" ht="29.25" customHeight="1" thickBot="1" x14ac:dyDescent="0.3">
      <c r="B81" s="259"/>
      <c r="C81" s="260"/>
      <c r="D81" s="260"/>
      <c r="E81" s="260"/>
      <c r="F81" s="260"/>
      <c r="G81" s="260"/>
      <c r="H81" s="260"/>
      <c r="I81" s="260"/>
      <c r="J81" s="260"/>
      <c r="K81" s="260"/>
      <c r="L81" s="260"/>
      <c r="M81" s="260"/>
      <c r="N81" s="260"/>
      <c r="O81" s="260"/>
      <c r="P81" s="260"/>
      <c r="Q81" s="260"/>
      <c r="R81" s="260"/>
      <c r="S81" s="260"/>
      <c r="T81" s="260"/>
      <c r="U81" s="260"/>
      <c r="V81" s="260"/>
      <c r="W81" s="260"/>
      <c r="X81" s="260"/>
      <c r="Y81" s="260"/>
      <c r="Z81" s="260"/>
      <c r="AA81" s="260"/>
      <c r="AB81" s="260"/>
      <c r="AC81" s="260"/>
      <c r="AD81" s="260"/>
      <c r="AE81" s="260"/>
      <c r="AF81" s="260"/>
      <c r="AG81" s="260"/>
      <c r="AH81" s="261"/>
    </row>
    <row r="82" spans="2:34" s="26" customFormat="1" ht="29.25" customHeight="1" x14ac:dyDescent="0.25">
      <c r="B82" s="275" t="s">
        <v>156</v>
      </c>
      <c r="C82" s="256" t="s">
        <v>157</v>
      </c>
      <c r="D82" s="256">
        <f>+T84+T87+T93+T96+T100</f>
        <v>3399</v>
      </c>
      <c r="E82" s="20">
        <v>2030</v>
      </c>
      <c r="F82" s="20" t="s">
        <v>50</v>
      </c>
      <c r="G82" s="20" t="s">
        <v>158</v>
      </c>
      <c r="H82" s="23">
        <v>45642</v>
      </c>
      <c r="I82" s="20" t="s">
        <v>159</v>
      </c>
      <c r="J82" s="20">
        <v>3</v>
      </c>
      <c r="K82" s="58" t="s">
        <v>160</v>
      </c>
      <c r="L82" s="20">
        <v>8</v>
      </c>
      <c r="M82" s="111">
        <v>46388</v>
      </c>
      <c r="N82" s="12" t="s">
        <v>161</v>
      </c>
      <c r="O82" s="19">
        <v>45279</v>
      </c>
      <c r="P82" s="30">
        <v>11018</v>
      </c>
      <c r="Q82" s="64">
        <v>0</v>
      </c>
      <c r="R82" s="70">
        <v>204</v>
      </c>
      <c r="S82" s="64">
        <v>0</v>
      </c>
      <c r="T82" s="65"/>
      <c r="U82" s="64">
        <v>0</v>
      </c>
      <c r="V82" s="64">
        <v>204</v>
      </c>
      <c r="W82" s="64">
        <v>0</v>
      </c>
      <c r="X82" s="64">
        <v>204</v>
      </c>
      <c r="Y82" s="20" t="s">
        <v>54</v>
      </c>
      <c r="Z82" s="20" t="s">
        <v>54</v>
      </c>
      <c r="AA82" s="20" t="s">
        <v>113</v>
      </c>
      <c r="AB82" s="20" t="s">
        <v>113</v>
      </c>
      <c r="AC82" s="20" t="s">
        <v>113</v>
      </c>
      <c r="AD82" s="20">
        <v>37</v>
      </c>
      <c r="AE82" s="64" t="s">
        <v>113</v>
      </c>
      <c r="AF82" s="20" t="s">
        <v>113</v>
      </c>
      <c r="AG82" s="20" t="s">
        <v>113</v>
      </c>
      <c r="AH82" s="85"/>
    </row>
    <row r="83" spans="2:34" s="26" customFormat="1" ht="29.25" customHeight="1" x14ac:dyDescent="0.25">
      <c r="B83" s="301"/>
      <c r="C83" s="280"/>
      <c r="D83" s="280"/>
      <c r="E83" s="21">
        <v>2030</v>
      </c>
      <c r="F83" s="21" t="s">
        <v>50</v>
      </c>
      <c r="G83" s="21" t="s">
        <v>158</v>
      </c>
      <c r="H83" s="22">
        <v>45642</v>
      </c>
      <c r="I83" s="21" t="s">
        <v>159</v>
      </c>
      <c r="J83" s="21">
        <v>3</v>
      </c>
      <c r="K83" s="59" t="s">
        <v>162</v>
      </c>
      <c r="L83" s="21">
        <v>8</v>
      </c>
      <c r="M83" s="125">
        <v>46631</v>
      </c>
      <c r="N83" s="11" t="s">
        <v>161</v>
      </c>
      <c r="O83" s="51">
        <v>45279</v>
      </c>
      <c r="P83" s="31">
        <v>11232</v>
      </c>
      <c r="Q83" s="39">
        <v>0</v>
      </c>
      <c r="R83" s="71">
        <v>318</v>
      </c>
      <c r="S83" s="39">
        <v>0</v>
      </c>
      <c r="T83" s="66"/>
      <c r="U83" s="39">
        <v>0</v>
      </c>
      <c r="V83" s="39">
        <v>318</v>
      </c>
      <c r="W83" s="39">
        <v>0</v>
      </c>
      <c r="X83" s="39">
        <v>318</v>
      </c>
      <c r="Y83" s="21" t="s">
        <v>54</v>
      </c>
      <c r="Z83" s="21" t="s">
        <v>54</v>
      </c>
      <c r="AA83" s="21" t="s">
        <v>113</v>
      </c>
      <c r="AB83" s="21" t="s">
        <v>113</v>
      </c>
      <c r="AC83" s="21" t="s">
        <v>113</v>
      </c>
      <c r="AD83" s="21">
        <v>37</v>
      </c>
      <c r="AE83" s="39" t="s">
        <v>113</v>
      </c>
      <c r="AF83" s="21" t="s">
        <v>113</v>
      </c>
      <c r="AG83" s="21" t="s">
        <v>113</v>
      </c>
      <c r="AH83" s="86"/>
    </row>
    <row r="84" spans="2:34" s="26" customFormat="1" ht="29.25" customHeight="1" x14ac:dyDescent="0.25">
      <c r="B84" s="301"/>
      <c r="C84" s="280"/>
      <c r="D84" s="280"/>
      <c r="E84" s="97">
        <f>+E83</f>
        <v>2030</v>
      </c>
      <c r="F84" s="282" t="s">
        <v>47</v>
      </c>
      <c r="G84" s="282"/>
      <c r="H84" s="282"/>
      <c r="I84" s="282"/>
      <c r="J84" s="282"/>
      <c r="K84" s="282"/>
      <c r="L84" s="282"/>
      <c r="M84" s="282"/>
      <c r="N84" s="282"/>
      <c r="O84" s="282"/>
      <c r="P84" s="98"/>
      <c r="Q84" s="99">
        <f>SUM(Q82:Q83)</f>
        <v>0</v>
      </c>
      <c r="R84" s="99">
        <f t="shared" ref="R84:X84" si="32">SUM(R82:R83)</f>
        <v>522</v>
      </c>
      <c r="S84" s="99">
        <f t="shared" si="32"/>
        <v>0</v>
      </c>
      <c r="T84" s="99">
        <f t="shared" si="32"/>
        <v>0</v>
      </c>
      <c r="U84" s="99">
        <f t="shared" si="32"/>
        <v>0</v>
      </c>
      <c r="V84" s="99">
        <f t="shared" si="32"/>
        <v>522</v>
      </c>
      <c r="W84" s="99">
        <f t="shared" si="32"/>
        <v>0</v>
      </c>
      <c r="X84" s="99">
        <f t="shared" si="32"/>
        <v>522</v>
      </c>
      <c r="Y84" s="97"/>
      <c r="Z84" s="97"/>
      <c r="AA84" s="97"/>
      <c r="AB84" s="97"/>
      <c r="AC84" s="97"/>
      <c r="AD84" s="97"/>
      <c r="AE84" s="99" t="str">
        <f>+AE83</f>
        <v>NA</v>
      </c>
      <c r="AF84" s="97"/>
      <c r="AG84" s="97"/>
      <c r="AH84" s="102"/>
    </row>
    <row r="85" spans="2:34" s="26" customFormat="1" ht="29.25" customHeight="1" x14ac:dyDescent="0.25">
      <c r="B85" s="301"/>
      <c r="C85" s="280"/>
      <c r="D85" s="280"/>
      <c r="E85" s="21">
        <v>2029</v>
      </c>
      <c r="F85" s="21" t="s">
        <v>50</v>
      </c>
      <c r="G85" s="21" t="s">
        <v>163</v>
      </c>
      <c r="H85" s="21" t="s">
        <v>113</v>
      </c>
      <c r="I85" s="21" t="s">
        <v>164</v>
      </c>
      <c r="J85" s="21" t="s">
        <v>165</v>
      </c>
      <c r="K85" s="59" t="s">
        <v>166</v>
      </c>
      <c r="L85" s="21">
        <v>7</v>
      </c>
      <c r="M85" s="125">
        <v>46082</v>
      </c>
      <c r="N85" s="11" t="s">
        <v>167</v>
      </c>
      <c r="O85" s="11" t="s">
        <v>113</v>
      </c>
      <c r="P85" s="31">
        <v>47192</v>
      </c>
      <c r="Q85" s="39"/>
      <c r="R85" s="39"/>
      <c r="S85" s="39">
        <v>127</v>
      </c>
      <c r="T85" s="66">
        <v>127</v>
      </c>
      <c r="U85" s="39">
        <v>0</v>
      </c>
      <c r="V85" s="39">
        <v>0</v>
      </c>
      <c r="W85" s="39">
        <v>127</v>
      </c>
      <c r="X85" s="39">
        <v>127</v>
      </c>
      <c r="Y85" s="21" t="s">
        <v>113</v>
      </c>
      <c r="Z85" s="21" t="s">
        <v>113</v>
      </c>
      <c r="AA85" s="21" t="s">
        <v>113</v>
      </c>
      <c r="AB85" s="21" t="s">
        <v>113</v>
      </c>
      <c r="AC85" s="21" t="s">
        <v>113</v>
      </c>
      <c r="AD85" s="21" t="s">
        <v>113</v>
      </c>
      <c r="AE85" s="39" t="s">
        <v>113</v>
      </c>
      <c r="AF85" s="21">
        <v>7</v>
      </c>
      <c r="AG85" s="21" t="s">
        <v>113</v>
      </c>
      <c r="AH85" s="86"/>
    </row>
    <row r="86" spans="2:34" s="26" customFormat="1" ht="29.25" customHeight="1" x14ac:dyDescent="0.25">
      <c r="B86" s="301"/>
      <c r="C86" s="280"/>
      <c r="D86" s="280"/>
      <c r="E86" s="21">
        <v>2029</v>
      </c>
      <c r="F86" s="21" t="s">
        <v>50</v>
      </c>
      <c r="G86" s="21" t="s">
        <v>158</v>
      </c>
      <c r="H86" s="22">
        <v>45642</v>
      </c>
      <c r="I86" s="21" t="s">
        <v>159</v>
      </c>
      <c r="J86" s="21">
        <v>2</v>
      </c>
      <c r="K86" s="59" t="s">
        <v>168</v>
      </c>
      <c r="L86" s="21">
        <v>8</v>
      </c>
      <c r="M86" s="125">
        <v>46054</v>
      </c>
      <c r="N86" s="11" t="s">
        <v>161</v>
      </c>
      <c r="O86" s="51">
        <v>45279</v>
      </c>
      <c r="P86" s="31">
        <v>47209</v>
      </c>
      <c r="Q86" s="39">
        <v>0</v>
      </c>
      <c r="R86" s="72">
        <v>231</v>
      </c>
      <c r="S86" s="39">
        <v>0</v>
      </c>
      <c r="T86" s="66"/>
      <c r="U86" s="39">
        <v>0</v>
      </c>
      <c r="V86" s="39">
        <v>231</v>
      </c>
      <c r="W86" s="39">
        <v>0</v>
      </c>
      <c r="X86" s="39">
        <v>231</v>
      </c>
      <c r="Y86" s="21" t="s">
        <v>54</v>
      </c>
      <c r="Z86" s="21" t="s">
        <v>54</v>
      </c>
      <c r="AA86" s="21" t="s">
        <v>113</v>
      </c>
      <c r="AB86" s="21" t="s">
        <v>113</v>
      </c>
      <c r="AC86" s="21" t="s">
        <v>113</v>
      </c>
      <c r="AD86" s="21">
        <v>37</v>
      </c>
      <c r="AE86" s="39" t="s">
        <v>113</v>
      </c>
      <c r="AF86" s="21" t="s">
        <v>113</v>
      </c>
      <c r="AG86" s="21" t="s">
        <v>113</v>
      </c>
      <c r="AH86" s="86"/>
    </row>
    <row r="87" spans="2:34" s="26" customFormat="1" ht="29.25" customHeight="1" x14ac:dyDescent="0.25">
      <c r="B87" s="301"/>
      <c r="C87" s="280"/>
      <c r="D87" s="280"/>
      <c r="E87" s="97">
        <f>+E86</f>
        <v>2029</v>
      </c>
      <c r="F87" s="282" t="s">
        <v>47</v>
      </c>
      <c r="G87" s="282"/>
      <c r="H87" s="282"/>
      <c r="I87" s="282"/>
      <c r="J87" s="282"/>
      <c r="K87" s="282"/>
      <c r="L87" s="282"/>
      <c r="M87" s="282"/>
      <c r="N87" s="282"/>
      <c r="O87" s="282"/>
      <c r="P87" s="98"/>
      <c r="Q87" s="99">
        <f>SUM(Q85:Q86)</f>
        <v>0</v>
      </c>
      <c r="R87" s="99">
        <f t="shared" ref="R87:X87" si="33">SUM(R85:R86)</f>
        <v>231</v>
      </c>
      <c r="S87" s="99">
        <f t="shared" si="33"/>
        <v>127</v>
      </c>
      <c r="T87" s="99">
        <f t="shared" si="33"/>
        <v>127</v>
      </c>
      <c r="U87" s="99">
        <f t="shared" si="33"/>
        <v>0</v>
      </c>
      <c r="V87" s="99">
        <f t="shared" si="33"/>
        <v>231</v>
      </c>
      <c r="W87" s="99">
        <f t="shared" si="33"/>
        <v>127</v>
      </c>
      <c r="X87" s="99">
        <f t="shared" si="33"/>
        <v>358</v>
      </c>
      <c r="Y87" s="97"/>
      <c r="Z87" s="97"/>
      <c r="AA87" s="97"/>
      <c r="AB87" s="97"/>
      <c r="AC87" s="97"/>
      <c r="AD87" s="97"/>
      <c r="AE87" s="99" t="str">
        <f>+AE86</f>
        <v>NA</v>
      </c>
      <c r="AF87" s="101"/>
      <c r="AG87" s="101"/>
      <c r="AH87" s="102"/>
    </row>
    <row r="88" spans="2:34" s="26" customFormat="1" ht="29.25" customHeight="1" x14ac:dyDescent="0.25">
      <c r="B88" s="301"/>
      <c r="C88" s="280"/>
      <c r="D88" s="280"/>
      <c r="E88" s="21">
        <v>2028</v>
      </c>
      <c r="F88" s="21" t="s">
        <v>50</v>
      </c>
      <c r="G88" s="21" t="s">
        <v>163</v>
      </c>
      <c r="H88" s="21" t="s">
        <v>113</v>
      </c>
      <c r="I88" s="21" t="s">
        <v>164</v>
      </c>
      <c r="J88" s="21" t="s">
        <v>165</v>
      </c>
      <c r="K88" s="59" t="s">
        <v>169</v>
      </c>
      <c r="L88" s="21">
        <v>7</v>
      </c>
      <c r="M88" s="125">
        <v>45580</v>
      </c>
      <c r="N88" s="11" t="s">
        <v>170</v>
      </c>
      <c r="O88" s="11" t="s">
        <v>113</v>
      </c>
      <c r="P88" s="31">
        <v>46827</v>
      </c>
      <c r="Q88" s="39"/>
      <c r="R88" s="39"/>
      <c r="S88" s="39">
        <v>110</v>
      </c>
      <c r="T88" s="66">
        <v>110</v>
      </c>
      <c r="U88" s="39">
        <v>0</v>
      </c>
      <c r="V88" s="39">
        <v>0</v>
      </c>
      <c r="W88" s="39">
        <v>21</v>
      </c>
      <c r="X88" s="39">
        <v>110</v>
      </c>
      <c r="Y88" s="21" t="s">
        <v>113</v>
      </c>
      <c r="Z88" s="21" t="s">
        <v>113</v>
      </c>
      <c r="AA88" s="21" t="s">
        <v>113</v>
      </c>
      <c r="AB88" s="21" t="s">
        <v>113</v>
      </c>
      <c r="AC88" s="21" t="s">
        <v>113</v>
      </c>
      <c r="AD88" s="21" t="s">
        <v>113</v>
      </c>
      <c r="AE88" s="39" t="s">
        <v>113</v>
      </c>
      <c r="AF88" s="21">
        <v>7</v>
      </c>
      <c r="AG88" s="21" t="s">
        <v>113</v>
      </c>
      <c r="AH88" s="86"/>
    </row>
    <row r="89" spans="2:34" s="26" customFormat="1" ht="29.25" customHeight="1" x14ac:dyDescent="0.25">
      <c r="B89" s="301"/>
      <c r="C89" s="280"/>
      <c r="D89" s="280"/>
      <c r="E89" s="21">
        <v>2028</v>
      </c>
      <c r="F89" s="21" t="s">
        <v>50</v>
      </c>
      <c r="G89" s="21" t="s">
        <v>163</v>
      </c>
      <c r="H89" s="21" t="s">
        <v>113</v>
      </c>
      <c r="I89" s="21" t="s">
        <v>164</v>
      </c>
      <c r="J89" s="21" t="s">
        <v>165</v>
      </c>
      <c r="K89" s="59" t="s">
        <v>171</v>
      </c>
      <c r="L89" s="21">
        <v>7</v>
      </c>
      <c r="M89" s="125">
        <v>45717</v>
      </c>
      <c r="N89" s="11" t="s">
        <v>172</v>
      </c>
      <c r="O89" s="11" t="s">
        <v>113</v>
      </c>
      <c r="P89" s="31">
        <v>46905</v>
      </c>
      <c r="Q89" s="39"/>
      <c r="R89" s="39"/>
      <c r="S89" s="39">
        <v>110</v>
      </c>
      <c r="T89" s="66">
        <v>110</v>
      </c>
      <c r="U89" s="39">
        <v>0</v>
      </c>
      <c r="V89" s="39">
        <v>0</v>
      </c>
      <c r="W89" s="39">
        <v>110</v>
      </c>
      <c r="X89" s="39">
        <v>110</v>
      </c>
      <c r="Y89" s="21" t="s">
        <v>113</v>
      </c>
      <c r="Z89" s="21" t="s">
        <v>113</v>
      </c>
      <c r="AA89" s="21" t="s">
        <v>113</v>
      </c>
      <c r="AB89" s="21" t="s">
        <v>113</v>
      </c>
      <c r="AC89" s="21" t="s">
        <v>113</v>
      </c>
      <c r="AD89" s="21" t="s">
        <v>113</v>
      </c>
      <c r="AE89" s="39" t="s">
        <v>113</v>
      </c>
      <c r="AF89" s="21">
        <v>7</v>
      </c>
      <c r="AG89" s="21" t="s">
        <v>113</v>
      </c>
      <c r="AH89" s="86"/>
    </row>
    <row r="90" spans="2:34" s="26" customFormat="1" ht="29.25" customHeight="1" x14ac:dyDescent="0.25">
      <c r="B90" s="301"/>
      <c r="C90" s="280"/>
      <c r="D90" s="280"/>
      <c r="E90" s="21">
        <v>2028</v>
      </c>
      <c r="F90" s="21" t="s">
        <v>50</v>
      </c>
      <c r="G90" s="21" t="s">
        <v>163</v>
      </c>
      <c r="H90" s="21" t="s">
        <v>113</v>
      </c>
      <c r="I90" s="21" t="s">
        <v>164</v>
      </c>
      <c r="J90" s="21" t="s">
        <v>173</v>
      </c>
      <c r="K90" s="59" t="s">
        <v>174</v>
      </c>
      <c r="L90" s="21">
        <v>7</v>
      </c>
      <c r="M90" s="125">
        <v>46082</v>
      </c>
      <c r="N90" s="11" t="s">
        <v>175</v>
      </c>
      <c r="O90" s="11" t="s">
        <v>113</v>
      </c>
      <c r="P90" s="31">
        <v>46844</v>
      </c>
      <c r="Q90" s="39">
        <v>123</v>
      </c>
      <c r="R90" s="39">
        <v>108</v>
      </c>
      <c r="S90" s="39">
        <v>0</v>
      </c>
      <c r="T90" s="66">
        <v>231</v>
      </c>
      <c r="U90" s="39">
        <v>123</v>
      </c>
      <c r="V90" s="39">
        <v>108</v>
      </c>
      <c r="W90" s="39">
        <v>0</v>
      </c>
      <c r="X90" s="39">
        <v>231</v>
      </c>
      <c r="Y90" s="21" t="s">
        <v>176</v>
      </c>
      <c r="Z90" s="21" t="s">
        <v>177</v>
      </c>
      <c r="AA90" s="21"/>
      <c r="AB90" s="21">
        <v>30</v>
      </c>
      <c r="AC90" s="21"/>
      <c r="AD90" s="21">
        <v>30</v>
      </c>
      <c r="AE90" s="143">
        <v>1619</v>
      </c>
      <c r="AF90" s="141">
        <v>7</v>
      </c>
      <c r="AG90" s="141" t="s">
        <v>178</v>
      </c>
      <c r="AH90" s="86"/>
    </row>
    <row r="91" spans="2:34" s="26" customFormat="1" ht="29.25" customHeight="1" x14ac:dyDescent="0.25">
      <c r="B91" s="301"/>
      <c r="C91" s="280"/>
      <c r="D91" s="280"/>
      <c r="E91" s="21">
        <v>2028</v>
      </c>
      <c r="F91" s="21" t="s">
        <v>50</v>
      </c>
      <c r="G91" s="21" t="s">
        <v>163</v>
      </c>
      <c r="H91" s="21" t="s">
        <v>113</v>
      </c>
      <c r="I91" s="21" t="s">
        <v>164</v>
      </c>
      <c r="J91" s="21" t="s">
        <v>173</v>
      </c>
      <c r="K91" s="59" t="s">
        <v>179</v>
      </c>
      <c r="L91" s="21">
        <v>7</v>
      </c>
      <c r="M91" s="125">
        <v>46082</v>
      </c>
      <c r="N91" s="11" t="s">
        <v>175</v>
      </c>
      <c r="O91" s="11" t="s">
        <v>113</v>
      </c>
      <c r="P91" s="31">
        <v>46905</v>
      </c>
      <c r="Q91" s="39">
        <v>87</v>
      </c>
      <c r="R91" s="39">
        <v>111</v>
      </c>
      <c r="S91" s="39">
        <v>0</v>
      </c>
      <c r="T91" s="66">
        <v>198</v>
      </c>
      <c r="U91" s="39">
        <v>87</v>
      </c>
      <c r="V91" s="39">
        <v>111</v>
      </c>
      <c r="W91" s="39">
        <v>0</v>
      </c>
      <c r="X91" s="39">
        <v>198</v>
      </c>
      <c r="Y91" s="21" t="s">
        <v>176</v>
      </c>
      <c r="Z91" s="21" t="s">
        <v>177</v>
      </c>
      <c r="AA91" s="21"/>
      <c r="AB91" s="21">
        <v>30</v>
      </c>
      <c r="AC91" s="21"/>
      <c r="AD91" s="21">
        <v>30</v>
      </c>
      <c r="AE91" s="143">
        <v>1619</v>
      </c>
      <c r="AF91" s="141">
        <v>7</v>
      </c>
      <c r="AG91" s="141" t="s">
        <v>178</v>
      </c>
      <c r="AH91" s="86"/>
    </row>
    <row r="92" spans="2:34" s="26" customFormat="1" ht="29.25" customHeight="1" x14ac:dyDescent="0.25">
      <c r="B92" s="301"/>
      <c r="C92" s="280"/>
      <c r="D92" s="280"/>
      <c r="E92" s="21">
        <v>2028</v>
      </c>
      <c r="F92" s="21" t="s">
        <v>50</v>
      </c>
      <c r="G92" s="21" t="s">
        <v>158</v>
      </c>
      <c r="H92" s="22">
        <v>45642</v>
      </c>
      <c r="I92" s="21" t="s">
        <v>159</v>
      </c>
      <c r="J92" s="21">
        <v>2</v>
      </c>
      <c r="K92" s="59" t="s">
        <v>180</v>
      </c>
      <c r="L92" s="21">
        <v>8</v>
      </c>
      <c r="M92" s="125">
        <v>45809</v>
      </c>
      <c r="N92" s="11" t="s">
        <v>161</v>
      </c>
      <c r="O92" s="51">
        <v>45279</v>
      </c>
      <c r="P92" s="31">
        <v>46997</v>
      </c>
      <c r="Q92" s="39">
        <v>0</v>
      </c>
      <c r="R92" s="72">
        <v>327</v>
      </c>
      <c r="S92" s="39">
        <v>0</v>
      </c>
      <c r="T92" s="66"/>
      <c r="U92" s="39">
        <v>0</v>
      </c>
      <c r="V92" s="39">
        <v>327</v>
      </c>
      <c r="W92" s="39">
        <v>0</v>
      </c>
      <c r="X92" s="39">
        <v>327</v>
      </c>
      <c r="Y92" s="21" t="s">
        <v>54</v>
      </c>
      <c r="Z92" s="21" t="s">
        <v>54</v>
      </c>
      <c r="AA92" s="21" t="s">
        <v>113</v>
      </c>
      <c r="AB92" s="21" t="s">
        <v>113</v>
      </c>
      <c r="AC92" s="21" t="s">
        <v>113</v>
      </c>
      <c r="AD92" s="21">
        <v>37</v>
      </c>
      <c r="AE92" s="39" t="s">
        <v>113</v>
      </c>
      <c r="AF92" s="21" t="s">
        <v>113</v>
      </c>
      <c r="AG92" s="21" t="s">
        <v>113</v>
      </c>
      <c r="AH92" s="86"/>
    </row>
    <row r="93" spans="2:34" s="26" customFormat="1" ht="29.25" customHeight="1" x14ac:dyDescent="0.25">
      <c r="B93" s="301"/>
      <c r="C93" s="280"/>
      <c r="D93" s="280"/>
      <c r="E93" s="97">
        <f>+E92</f>
        <v>2028</v>
      </c>
      <c r="F93" s="282" t="s">
        <v>47</v>
      </c>
      <c r="G93" s="282"/>
      <c r="H93" s="282"/>
      <c r="I93" s="282"/>
      <c r="J93" s="282"/>
      <c r="K93" s="282"/>
      <c r="L93" s="282"/>
      <c r="M93" s="282"/>
      <c r="N93" s="282"/>
      <c r="O93" s="282"/>
      <c r="P93" s="98"/>
      <c r="Q93" s="99">
        <f>SUM(Q88:Q92)</f>
        <v>210</v>
      </c>
      <c r="R93" s="99">
        <f t="shared" ref="R93:X93" si="34">SUM(R88:R92)</f>
        <v>546</v>
      </c>
      <c r="S93" s="99">
        <f t="shared" si="34"/>
        <v>220</v>
      </c>
      <c r="T93" s="99">
        <f t="shared" si="34"/>
        <v>649</v>
      </c>
      <c r="U93" s="99">
        <f t="shared" si="34"/>
        <v>210</v>
      </c>
      <c r="V93" s="99">
        <f t="shared" si="34"/>
        <v>546</v>
      </c>
      <c r="W93" s="99">
        <f t="shared" si="34"/>
        <v>131</v>
      </c>
      <c r="X93" s="99">
        <f t="shared" si="34"/>
        <v>976</v>
      </c>
      <c r="Y93" s="101"/>
      <c r="Z93" s="101"/>
      <c r="AA93" s="101"/>
      <c r="AB93" s="101"/>
      <c r="AC93" s="101"/>
      <c r="AD93" s="101"/>
      <c r="AE93" s="99">
        <f>+AE91+AE90</f>
        <v>3238</v>
      </c>
      <c r="AF93" s="101"/>
      <c r="AG93" s="101"/>
      <c r="AH93" s="102"/>
    </row>
    <row r="94" spans="2:34" s="26" customFormat="1" ht="29.25" customHeight="1" x14ac:dyDescent="0.25">
      <c r="B94" s="301"/>
      <c r="C94" s="280"/>
      <c r="D94" s="280"/>
      <c r="E94" s="21">
        <v>2027</v>
      </c>
      <c r="F94" s="21" t="s">
        <v>50</v>
      </c>
      <c r="G94" s="21" t="s">
        <v>158</v>
      </c>
      <c r="H94" s="22">
        <v>45642</v>
      </c>
      <c r="I94" s="21" t="s">
        <v>159</v>
      </c>
      <c r="J94" s="21">
        <v>1</v>
      </c>
      <c r="K94" s="59" t="s">
        <v>181</v>
      </c>
      <c r="L94" s="21">
        <v>8</v>
      </c>
      <c r="M94" s="125">
        <v>45261</v>
      </c>
      <c r="N94" s="11" t="s">
        <v>161</v>
      </c>
      <c r="O94" s="51">
        <v>45279</v>
      </c>
      <c r="P94" s="31">
        <v>46553</v>
      </c>
      <c r="Q94" s="39">
        <v>0</v>
      </c>
      <c r="R94" s="71">
        <v>319</v>
      </c>
      <c r="S94" s="39">
        <v>0</v>
      </c>
      <c r="T94" s="66">
        <v>1720</v>
      </c>
      <c r="U94" s="39">
        <v>0</v>
      </c>
      <c r="V94" s="39">
        <v>25</v>
      </c>
      <c r="W94" s="39">
        <v>0</v>
      </c>
      <c r="X94" s="39">
        <v>25</v>
      </c>
      <c r="Y94" s="21" t="s">
        <v>176</v>
      </c>
      <c r="Z94" s="21" t="s">
        <v>54</v>
      </c>
      <c r="AA94" s="21" t="s">
        <v>113</v>
      </c>
      <c r="AB94" s="21" t="s">
        <v>113</v>
      </c>
      <c r="AC94" s="21" t="s">
        <v>113</v>
      </c>
      <c r="AD94" s="21">
        <v>37</v>
      </c>
      <c r="AE94" s="39" t="s">
        <v>113</v>
      </c>
      <c r="AF94" s="21" t="s">
        <v>113</v>
      </c>
      <c r="AG94" s="21" t="s">
        <v>113</v>
      </c>
      <c r="AH94" s="86"/>
    </row>
    <row r="95" spans="2:34" s="26" customFormat="1" ht="29.25" customHeight="1" x14ac:dyDescent="0.25">
      <c r="B95" s="301"/>
      <c r="C95" s="280"/>
      <c r="D95" s="280"/>
      <c r="E95" s="21">
        <v>2027</v>
      </c>
      <c r="F95" s="21" t="s">
        <v>50</v>
      </c>
      <c r="G95" s="21" t="s">
        <v>158</v>
      </c>
      <c r="H95" s="22">
        <v>45642</v>
      </c>
      <c r="I95" s="21" t="s">
        <v>159</v>
      </c>
      <c r="J95" s="21">
        <v>1</v>
      </c>
      <c r="K95" s="59" t="s">
        <v>182</v>
      </c>
      <c r="L95" s="21">
        <v>8</v>
      </c>
      <c r="M95" s="125">
        <v>45352</v>
      </c>
      <c r="N95" s="11" t="s">
        <v>161</v>
      </c>
      <c r="O95" s="51">
        <v>45279</v>
      </c>
      <c r="P95" s="31">
        <v>46631</v>
      </c>
      <c r="Q95" s="39">
        <v>0</v>
      </c>
      <c r="R95" s="71">
        <v>321</v>
      </c>
      <c r="S95" s="39">
        <v>0</v>
      </c>
      <c r="T95" s="66"/>
      <c r="U95" s="39">
        <v>0</v>
      </c>
      <c r="V95" s="39">
        <v>30</v>
      </c>
      <c r="W95" s="39">
        <v>0</v>
      </c>
      <c r="X95" s="39">
        <v>30</v>
      </c>
      <c r="Y95" s="21" t="s">
        <v>176</v>
      </c>
      <c r="Z95" s="21" t="s">
        <v>54</v>
      </c>
      <c r="AA95" s="21" t="s">
        <v>113</v>
      </c>
      <c r="AB95" s="21" t="s">
        <v>113</v>
      </c>
      <c r="AC95" s="21" t="s">
        <v>113</v>
      </c>
      <c r="AD95" s="21">
        <v>37</v>
      </c>
      <c r="AE95" s="39" t="s">
        <v>113</v>
      </c>
      <c r="AF95" s="21" t="s">
        <v>113</v>
      </c>
      <c r="AG95" s="21" t="s">
        <v>113</v>
      </c>
      <c r="AH95" s="86"/>
    </row>
    <row r="96" spans="2:34" s="26" customFormat="1" ht="29.25" customHeight="1" x14ac:dyDescent="0.25">
      <c r="B96" s="301"/>
      <c r="C96" s="280"/>
      <c r="D96" s="280"/>
      <c r="E96" s="97">
        <f>+E95</f>
        <v>2027</v>
      </c>
      <c r="F96" s="282" t="s">
        <v>47</v>
      </c>
      <c r="G96" s="282"/>
      <c r="H96" s="282"/>
      <c r="I96" s="282"/>
      <c r="J96" s="282"/>
      <c r="K96" s="282"/>
      <c r="L96" s="282"/>
      <c r="M96" s="282"/>
      <c r="N96" s="282"/>
      <c r="O96" s="282"/>
      <c r="P96" s="98"/>
      <c r="Q96" s="99">
        <f>SUM(Q94:Q95)</f>
        <v>0</v>
      </c>
      <c r="R96" s="99">
        <f t="shared" ref="R96:X96" si="35">SUM(R94:R95)</f>
        <v>640</v>
      </c>
      <c r="S96" s="99">
        <f t="shared" si="35"/>
        <v>0</v>
      </c>
      <c r="T96" s="99">
        <f t="shared" si="35"/>
        <v>1720</v>
      </c>
      <c r="U96" s="99">
        <f t="shared" si="35"/>
        <v>0</v>
      </c>
      <c r="V96" s="99">
        <f t="shared" si="35"/>
        <v>55</v>
      </c>
      <c r="W96" s="99">
        <f t="shared" si="35"/>
        <v>0</v>
      </c>
      <c r="X96" s="99">
        <f t="shared" si="35"/>
        <v>55</v>
      </c>
      <c r="Y96" s="97"/>
      <c r="Z96" s="97"/>
      <c r="AA96" s="97"/>
      <c r="AB96" s="97"/>
      <c r="AC96" s="97"/>
      <c r="AD96" s="97"/>
      <c r="AE96" s="99" t="str">
        <f>+AE95</f>
        <v>NA</v>
      </c>
      <c r="AF96" s="101"/>
      <c r="AG96" s="101"/>
      <c r="AH96" s="102"/>
    </row>
    <row r="97" spans="2:34" s="26" customFormat="1" ht="29.25" customHeight="1" x14ac:dyDescent="0.25">
      <c r="B97" s="301"/>
      <c r="C97" s="280"/>
      <c r="D97" s="280"/>
      <c r="E97" s="21">
        <v>2026</v>
      </c>
      <c r="F97" s="21" t="s">
        <v>50</v>
      </c>
      <c r="G97" s="21" t="s">
        <v>161</v>
      </c>
      <c r="H97" s="22">
        <v>45279</v>
      </c>
      <c r="I97" s="21" t="s">
        <v>183</v>
      </c>
      <c r="J97" s="21">
        <v>1</v>
      </c>
      <c r="K97" s="59" t="s">
        <v>184</v>
      </c>
      <c r="L97" s="21">
        <v>4</v>
      </c>
      <c r="M97" s="125">
        <v>44835</v>
      </c>
      <c r="N97" s="11" t="s">
        <v>161</v>
      </c>
      <c r="O97" s="51">
        <v>45279</v>
      </c>
      <c r="P97" s="31">
        <v>46096</v>
      </c>
      <c r="Q97" s="39">
        <v>0</v>
      </c>
      <c r="R97" s="71">
        <v>328</v>
      </c>
      <c r="S97" s="39">
        <v>0</v>
      </c>
      <c r="T97" s="294">
        <v>903</v>
      </c>
      <c r="U97" s="39">
        <v>0</v>
      </c>
      <c r="V97" s="39">
        <v>0</v>
      </c>
      <c r="W97" s="39">
        <v>0</v>
      </c>
      <c r="X97" s="39">
        <v>0</v>
      </c>
      <c r="Y97" s="21" t="s">
        <v>50</v>
      </c>
      <c r="Z97" s="21" t="s">
        <v>54</v>
      </c>
      <c r="AA97" s="21" t="s">
        <v>113</v>
      </c>
      <c r="AB97" s="21" t="s">
        <v>113</v>
      </c>
      <c r="AC97" s="21" t="s">
        <v>113</v>
      </c>
      <c r="AD97" s="21">
        <v>37</v>
      </c>
      <c r="AE97" s="39" t="s">
        <v>113</v>
      </c>
      <c r="AF97" s="21" t="s">
        <v>113</v>
      </c>
      <c r="AG97" s="21" t="s">
        <v>113</v>
      </c>
      <c r="AH97" s="86"/>
    </row>
    <row r="98" spans="2:34" s="26" customFormat="1" ht="29.25" customHeight="1" x14ac:dyDescent="0.25">
      <c r="B98" s="301"/>
      <c r="C98" s="280"/>
      <c r="D98" s="280"/>
      <c r="E98" s="21">
        <v>2026</v>
      </c>
      <c r="F98" s="21" t="s">
        <v>50</v>
      </c>
      <c r="G98" s="21" t="s">
        <v>161</v>
      </c>
      <c r="H98" s="22">
        <v>45279</v>
      </c>
      <c r="I98" s="21" t="s">
        <v>183</v>
      </c>
      <c r="J98" s="21">
        <v>2</v>
      </c>
      <c r="K98" s="59" t="s">
        <v>185</v>
      </c>
      <c r="L98" s="21">
        <v>4</v>
      </c>
      <c r="M98" s="125">
        <v>44986</v>
      </c>
      <c r="N98" s="11" t="s">
        <v>161</v>
      </c>
      <c r="O98" s="51">
        <v>45279</v>
      </c>
      <c r="P98" s="31">
        <v>46188</v>
      </c>
      <c r="Q98" s="39">
        <v>0</v>
      </c>
      <c r="R98" s="71">
        <v>296</v>
      </c>
      <c r="S98" s="39">
        <v>0</v>
      </c>
      <c r="T98" s="294"/>
      <c r="U98" s="39">
        <v>0</v>
      </c>
      <c r="V98" s="39">
        <v>0</v>
      </c>
      <c r="W98" s="39">
        <v>0</v>
      </c>
      <c r="X98" s="39">
        <v>0</v>
      </c>
      <c r="Y98" s="21" t="s">
        <v>50</v>
      </c>
      <c r="Z98" s="21" t="s">
        <v>54</v>
      </c>
      <c r="AA98" s="21" t="s">
        <v>113</v>
      </c>
      <c r="AB98" s="21" t="s">
        <v>113</v>
      </c>
      <c r="AC98" s="21" t="s">
        <v>113</v>
      </c>
      <c r="AD98" s="21">
        <v>37</v>
      </c>
      <c r="AE98" s="39" t="s">
        <v>113</v>
      </c>
      <c r="AF98" s="21" t="s">
        <v>113</v>
      </c>
      <c r="AG98" s="21" t="s">
        <v>113</v>
      </c>
      <c r="AH98" s="86"/>
    </row>
    <row r="99" spans="2:34" s="26" customFormat="1" ht="29.25" customHeight="1" x14ac:dyDescent="0.25">
      <c r="B99" s="301"/>
      <c r="C99" s="280"/>
      <c r="D99" s="280"/>
      <c r="E99" s="21">
        <v>2026</v>
      </c>
      <c r="F99" s="21" t="s">
        <v>50</v>
      </c>
      <c r="G99" s="21" t="s">
        <v>161</v>
      </c>
      <c r="H99" s="22">
        <v>45279</v>
      </c>
      <c r="I99" s="21" t="s">
        <v>183</v>
      </c>
      <c r="J99" s="21">
        <v>3</v>
      </c>
      <c r="K99" s="59" t="s">
        <v>186</v>
      </c>
      <c r="L99" s="21">
        <v>4</v>
      </c>
      <c r="M99" s="125">
        <v>45108</v>
      </c>
      <c r="N99" s="11" t="s">
        <v>161</v>
      </c>
      <c r="O99" s="51">
        <v>45279</v>
      </c>
      <c r="P99" s="31">
        <v>46310</v>
      </c>
      <c r="Q99" s="39">
        <v>0</v>
      </c>
      <c r="R99" s="71">
        <v>279</v>
      </c>
      <c r="S99" s="39">
        <v>0</v>
      </c>
      <c r="T99" s="294"/>
      <c r="U99" s="39">
        <v>0</v>
      </c>
      <c r="V99" s="39">
        <v>0</v>
      </c>
      <c r="W99" s="39">
        <v>0</v>
      </c>
      <c r="X99" s="39">
        <v>0</v>
      </c>
      <c r="Y99" s="21" t="s">
        <v>50</v>
      </c>
      <c r="Z99" s="21" t="s">
        <v>54</v>
      </c>
      <c r="AA99" s="21" t="s">
        <v>113</v>
      </c>
      <c r="AB99" s="21" t="s">
        <v>113</v>
      </c>
      <c r="AC99" s="21" t="s">
        <v>113</v>
      </c>
      <c r="AD99" s="21">
        <v>37</v>
      </c>
      <c r="AE99" s="39" t="s">
        <v>113</v>
      </c>
      <c r="AF99" s="21" t="s">
        <v>113</v>
      </c>
      <c r="AG99" s="21" t="s">
        <v>113</v>
      </c>
      <c r="AH99" s="86"/>
    </row>
    <row r="100" spans="2:34" s="26" customFormat="1" ht="29.25" customHeight="1" thickBot="1" x14ac:dyDescent="0.3">
      <c r="B100" s="276"/>
      <c r="C100" s="257"/>
      <c r="D100" s="257"/>
      <c r="E100" s="90">
        <f>+E99</f>
        <v>2026</v>
      </c>
      <c r="F100" s="258" t="s">
        <v>47</v>
      </c>
      <c r="G100" s="258"/>
      <c r="H100" s="258"/>
      <c r="I100" s="258"/>
      <c r="J100" s="258"/>
      <c r="K100" s="258"/>
      <c r="L100" s="258"/>
      <c r="M100" s="258"/>
      <c r="N100" s="258"/>
      <c r="O100" s="258"/>
      <c r="P100" s="103"/>
      <c r="Q100" s="94">
        <f>SUM(Q97:Q99)</f>
        <v>0</v>
      </c>
      <c r="R100" s="94">
        <f t="shared" ref="R100:X100" si="36">SUM(R97:R99)</f>
        <v>903</v>
      </c>
      <c r="S100" s="94">
        <f t="shared" si="36"/>
        <v>0</v>
      </c>
      <c r="T100" s="94">
        <f t="shared" si="36"/>
        <v>903</v>
      </c>
      <c r="U100" s="94">
        <f t="shared" si="36"/>
        <v>0</v>
      </c>
      <c r="V100" s="94">
        <f t="shared" si="36"/>
        <v>0</v>
      </c>
      <c r="W100" s="94">
        <f t="shared" si="36"/>
        <v>0</v>
      </c>
      <c r="X100" s="94">
        <f t="shared" si="36"/>
        <v>0</v>
      </c>
      <c r="Y100" s="90"/>
      <c r="Z100" s="90"/>
      <c r="AA100" s="90"/>
      <c r="AB100" s="90"/>
      <c r="AC100" s="90"/>
      <c r="AD100" s="90"/>
      <c r="AE100" s="94" t="str">
        <f>+AE99</f>
        <v>NA</v>
      </c>
      <c r="AF100" s="95"/>
      <c r="AG100" s="95"/>
      <c r="AH100" s="104"/>
    </row>
    <row r="101" spans="2:34" s="26" customFormat="1" ht="29.25" customHeight="1" thickBot="1" x14ac:dyDescent="0.3">
      <c r="B101" s="259"/>
      <c r="C101" s="260"/>
      <c r="D101" s="260"/>
      <c r="E101" s="260"/>
      <c r="F101" s="260"/>
      <c r="G101" s="260"/>
      <c r="H101" s="260"/>
      <c r="I101" s="260"/>
      <c r="J101" s="260"/>
      <c r="K101" s="260"/>
      <c r="L101" s="260"/>
      <c r="M101" s="260"/>
      <c r="N101" s="260"/>
      <c r="O101" s="260"/>
      <c r="P101" s="260"/>
      <c r="Q101" s="260"/>
      <c r="R101" s="260"/>
      <c r="S101" s="260"/>
      <c r="T101" s="260"/>
      <c r="U101" s="260"/>
      <c r="V101" s="260"/>
      <c r="W101" s="260"/>
      <c r="X101" s="260"/>
      <c r="Y101" s="260"/>
      <c r="Z101" s="260"/>
      <c r="AA101" s="260"/>
      <c r="AB101" s="260"/>
      <c r="AC101" s="260"/>
      <c r="AD101" s="260"/>
      <c r="AE101" s="260"/>
      <c r="AF101" s="260"/>
      <c r="AG101" s="260"/>
      <c r="AH101" s="261"/>
    </row>
    <row r="102" spans="2:34" s="38" customFormat="1" ht="29.25" customHeight="1" x14ac:dyDescent="0.25">
      <c r="B102" s="297" t="s">
        <v>187</v>
      </c>
      <c r="C102" s="299" t="s">
        <v>188</v>
      </c>
      <c r="D102" s="299">
        <f>+T103+T106</f>
        <v>693</v>
      </c>
      <c r="E102" s="108">
        <v>2027</v>
      </c>
      <c r="F102" s="108" t="s">
        <v>50</v>
      </c>
      <c r="G102" s="108" t="s">
        <v>189</v>
      </c>
      <c r="H102" s="109">
        <v>44657</v>
      </c>
      <c r="I102" s="108" t="s">
        <v>113</v>
      </c>
      <c r="J102" s="108" t="s">
        <v>190</v>
      </c>
      <c r="K102" s="110" t="s">
        <v>191</v>
      </c>
      <c r="L102" s="108" t="s">
        <v>113</v>
      </c>
      <c r="M102" s="111">
        <v>44713</v>
      </c>
      <c r="N102" s="107" t="s">
        <v>189</v>
      </c>
      <c r="O102" s="112">
        <v>44657</v>
      </c>
      <c r="P102" s="113">
        <v>46461</v>
      </c>
      <c r="Q102" s="114">
        <v>0</v>
      </c>
      <c r="R102" s="114">
        <v>227</v>
      </c>
      <c r="S102" s="114">
        <v>0</v>
      </c>
      <c r="T102" s="114">
        <v>227</v>
      </c>
      <c r="U102" s="114">
        <v>0</v>
      </c>
      <c r="V102" s="114">
        <v>72</v>
      </c>
      <c r="W102" s="114">
        <v>0</v>
      </c>
      <c r="X102" s="114">
        <v>72</v>
      </c>
      <c r="Y102" s="108" t="s">
        <v>54</v>
      </c>
      <c r="Z102" s="108" t="s">
        <v>54</v>
      </c>
      <c r="AA102" s="108" t="s">
        <v>51</v>
      </c>
      <c r="AB102" s="108">
        <v>0</v>
      </c>
      <c r="AC102" s="108" t="s">
        <v>51</v>
      </c>
      <c r="AD102" s="108">
        <v>0</v>
      </c>
      <c r="AE102" s="114" t="s">
        <v>51</v>
      </c>
      <c r="AF102" s="108" t="s">
        <v>51</v>
      </c>
      <c r="AG102" s="108" t="s">
        <v>51</v>
      </c>
      <c r="AH102" s="115"/>
    </row>
    <row r="103" spans="2:34" s="38" customFormat="1" ht="29.25" customHeight="1" x14ac:dyDescent="0.25">
      <c r="B103" s="298"/>
      <c r="C103" s="292"/>
      <c r="D103" s="292"/>
      <c r="E103" s="117">
        <f>+E102</f>
        <v>2027</v>
      </c>
      <c r="F103" s="300" t="s">
        <v>47</v>
      </c>
      <c r="G103" s="300"/>
      <c r="H103" s="300"/>
      <c r="I103" s="300"/>
      <c r="J103" s="300"/>
      <c r="K103" s="300"/>
      <c r="L103" s="300"/>
      <c r="M103" s="300"/>
      <c r="N103" s="300"/>
      <c r="O103" s="300"/>
      <c r="P103" s="118"/>
      <c r="Q103" s="119">
        <f>+Q102</f>
        <v>0</v>
      </c>
      <c r="R103" s="119">
        <f t="shared" ref="R103:X103" si="37">+R102</f>
        <v>227</v>
      </c>
      <c r="S103" s="119">
        <f t="shared" si="37"/>
        <v>0</v>
      </c>
      <c r="T103" s="119">
        <f t="shared" si="37"/>
        <v>227</v>
      </c>
      <c r="U103" s="119">
        <f t="shared" si="37"/>
        <v>0</v>
      </c>
      <c r="V103" s="119">
        <f t="shared" si="37"/>
        <v>72</v>
      </c>
      <c r="W103" s="119">
        <f t="shared" si="37"/>
        <v>0</v>
      </c>
      <c r="X103" s="119">
        <f t="shared" si="37"/>
        <v>72</v>
      </c>
      <c r="Y103" s="120"/>
      <c r="Z103" s="120"/>
      <c r="AA103" s="120"/>
      <c r="AB103" s="120"/>
      <c r="AC103" s="120"/>
      <c r="AD103" s="120"/>
      <c r="AE103" s="119" t="str">
        <f>+AE102</f>
        <v>N/A</v>
      </c>
      <c r="AF103" s="120"/>
      <c r="AG103" s="120"/>
      <c r="AH103" s="121"/>
    </row>
    <row r="104" spans="2:34" s="38" customFormat="1" ht="29.25" customHeight="1" x14ac:dyDescent="0.25">
      <c r="B104" s="298"/>
      <c r="C104" s="292"/>
      <c r="D104" s="292"/>
      <c r="E104" s="122">
        <v>2025</v>
      </c>
      <c r="F104" s="122" t="s">
        <v>50</v>
      </c>
      <c r="G104" s="122" t="s">
        <v>189</v>
      </c>
      <c r="H104" s="123">
        <v>44657</v>
      </c>
      <c r="I104" s="122" t="s">
        <v>113</v>
      </c>
      <c r="J104" s="122" t="s">
        <v>192</v>
      </c>
      <c r="K104" s="124" t="s">
        <v>193</v>
      </c>
      <c r="L104" s="122" t="s">
        <v>113</v>
      </c>
      <c r="M104" s="125">
        <v>44089</v>
      </c>
      <c r="N104" s="116" t="s">
        <v>189</v>
      </c>
      <c r="O104" s="126">
        <v>44657</v>
      </c>
      <c r="P104" s="127">
        <v>45731</v>
      </c>
      <c r="Q104" s="128">
        <v>0</v>
      </c>
      <c r="R104" s="128">
        <v>239</v>
      </c>
      <c r="S104" s="128">
        <v>0</v>
      </c>
      <c r="T104" s="128">
        <v>239</v>
      </c>
      <c r="U104" s="128">
        <v>0</v>
      </c>
      <c r="V104" s="128">
        <v>4</v>
      </c>
      <c r="W104" s="128">
        <v>0</v>
      </c>
      <c r="X104" s="128">
        <v>4</v>
      </c>
      <c r="Y104" s="122" t="s">
        <v>54</v>
      </c>
      <c r="Z104" s="122" t="s">
        <v>54</v>
      </c>
      <c r="AA104" s="122" t="s">
        <v>51</v>
      </c>
      <c r="AB104" s="122">
        <v>0</v>
      </c>
      <c r="AC104" s="122" t="s">
        <v>51</v>
      </c>
      <c r="AD104" s="122">
        <v>0</v>
      </c>
      <c r="AE104" s="128" t="s">
        <v>51</v>
      </c>
      <c r="AF104" s="122" t="s">
        <v>51</v>
      </c>
      <c r="AG104" s="122" t="s">
        <v>51</v>
      </c>
      <c r="AH104" s="129"/>
    </row>
    <row r="105" spans="2:34" s="38" customFormat="1" ht="29.25" customHeight="1" x14ac:dyDescent="0.25">
      <c r="B105" s="298"/>
      <c r="C105" s="292"/>
      <c r="D105" s="292"/>
      <c r="E105" s="122">
        <v>2025</v>
      </c>
      <c r="F105" s="122" t="s">
        <v>50</v>
      </c>
      <c r="G105" s="122" t="s">
        <v>189</v>
      </c>
      <c r="H105" s="123">
        <v>44657</v>
      </c>
      <c r="I105" s="122" t="s">
        <v>113</v>
      </c>
      <c r="J105" s="122" t="s">
        <v>192</v>
      </c>
      <c r="K105" s="124" t="s">
        <v>194</v>
      </c>
      <c r="L105" s="122" t="s">
        <v>113</v>
      </c>
      <c r="M105" s="125">
        <v>44607</v>
      </c>
      <c r="N105" s="116" t="s">
        <v>189</v>
      </c>
      <c r="O105" s="126">
        <v>44657</v>
      </c>
      <c r="P105" s="127">
        <v>45792</v>
      </c>
      <c r="Q105" s="128">
        <v>0</v>
      </c>
      <c r="R105" s="128">
        <v>227</v>
      </c>
      <c r="S105" s="128">
        <v>0</v>
      </c>
      <c r="T105" s="128">
        <v>227</v>
      </c>
      <c r="U105" s="128">
        <v>0</v>
      </c>
      <c r="V105" s="128">
        <v>16</v>
      </c>
      <c r="W105" s="128">
        <v>0</v>
      </c>
      <c r="X105" s="128">
        <v>16</v>
      </c>
      <c r="Y105" s="122" t="s">
        <v>54</v>
      </c>
      <c r="Z105" s="122" t="s">
        <v>54</v>
      </c>
      <c r="AA105" s="122" t="s">
        <v>51</v>
      </c>
      <c r="AB105" s="122">
        <v>0</v>
      </c>
      <c r="AC105" s="122" t="s">
        <v>51</v>
      </c>
      <c r="AD105" s="122">
        <v>0</v>
      </c>
      <c r="AE105" s="128" t="s">
        <v>51</v>
      </c>
      <c r="AF105" s="122" t="s">
        <v>51</v>
      </c>
      <c r="AG105" s="122" t="s">
        <v>51</v>
      </c>
      <c r="AH105" s="129"/>
    </row>
    <row r="106" spans="2:34" s="38" customFormat="1" ht="29.25" customHeight="1" thickBot="1" x14ac:dyDescent="0.3">
      <c r="B106" s="298"/>
      <c r="C106" s="292"/>
      <c r="D106" s="292"/>
      <c r="E106" s="117">
        <f>+E105</f>
        <v>2025</v>
      </c>
      <c r="F106" s="300" t="s">
        <v>47</v>
      </c>
      <c r="G106" s="300"/>
      <c r="H106" s="300"/>
      <c r="I106" s="300"/>
      <c r="J106" s="300"/>
      <c r="K106" s="300"/>
      <c r="L106" s="300"/>
      <c r="M106" s="300"/>
      <c r="N106" s="300"/>
      <c r="O106" s="300"/>
      <c r="P106" s="118"/>
      <c r="Q106" s="119">
        <f>SUM(Q104:Q105)</f>
        <v>0</v>
      </c>
      <c r="R106" s="119">
        <f t="shared" ref="R106:X106" si="38">SUM(R104:R105)</f>
        <v>466</v>
      </c>
      <c r="S106" s="119">
        <f t="shared" si="38"/>
        <v>0</v>
      </c>
      <c r="T106" s="119">
        <f t="shared" si="38"/>
        <v>466</v>
      </c>
      <c r="U106" s="119">
        <f t="shared" si="38"/>
        <v>0</v>
      </c>
      <c r="V106" s="119">
        <f t="shared" si="38"/>
        <v>20</v>
      </c>
      <c r="W106" s="119">
        <f t="shared" si="38"/>
        <v>0</v>
      </c>
      <c r="X106" s="119">
        <f t="shared" si="38"/>
        <v>20</v>
      </c>
      <c r="Y106" s="117"/>
      <c r="Z106" s="117"/>
      <c r="AA106" s="117"/>
      <c r="AB106" s="117"/>
      <c r="AC106" s="117"/>
      <c r="AD106" s="117"/>
      <c r="AE106" s="119" t="str">
        <f>+AE105</f>
        <v>N/A</v>
      </c>
      <c r="AF106" s="120"/>
      <c r="AG106" s="120"/>
      <c r="AH106" s="121"/>
    </row>
    <row r="107" spans="2:34" s="26" customFormat="1" ht="29.25" customHeight="1" thickBot="1" x14ac:dyDescent="0.3">
      <c r="B107" s="259"/>
      <c r="C107" s="260"/>
      <c r="D107" s="260"/>
      <c r="E107" s="260"/>
      <c r="F107" s="260"/>
      <c r="G107" s="260"/>
      <c r="H107" s="260"/>
      <c r="I107" s="260"/>
      <c r="J107" s="260"/>
      <c r="K107" s="260"/>
      <c r="L107" s="260"/>
      <c r="M107" s="260"/>
      <c r="N107" s="260"/>
      <c r="O107" s="260"/>
      <c r="P107" s="260"/>
      <c r="Q107" s="260"/>
      <c r="R107" s="260"/>
      <c r="S107" s="260"/>
      <c r="T107" s="260"/>
      <c r="U107" s="260"/>
      <c r="V107" s="260"/>
      <c r="W107" s="260"/>
      <c r="X107" s="260"/>
      <c r="Y107" s="260"/>
      <c r="Z107" s="260"/>
      <c r="AA107" s="260"/>
      <c r="AB107" s="260"/>
      <c r="AC107" s="260"/>
      <c r="AD107" s="260"/>
      <c r="AE107" s="260"/>
      <c r="AF107" s="260"/>
      <c r="AG107" s="260"/>
      <c r="AH107" s="261"/>
    </row>
    <row r="108" spans="2:34" s="38" customFormat="1" ht="29.25" customHeight="1" x14ac:dyDescent="0.25">
      <c r="B108" s="302" t="s">
        <v>113</v>
      </c>
      <c r="C108" s="299" t="s">
        <v>195</v>
      </c>
      <c r="D108" s="299">
        <f>+T110+T114+T117+T122</f>
        <v>3280</v>
      </c>
      <c r="E108" s="108">
        <v>2029</v>
      </c>
      <c r="F108" s="108" t="s">
        <v>50</v>
      </c>
      <c r="G108" s="108" t="s">
        <v>196</v>
      </c>
      <c r="H108" s="130">
        <v>44727</v>
      </c>
      <c r="I108" s="108" t="s">
        <v>113</v>
      </c>
      <c r="J108" s="108" t="s">
        <v>197</v>
      </c>
      <c r="K108" s="110" t="s">
        <v>198</v>
      </c>
      <c r="L108" s="108">
        <v>3</v>
      </c>
      <c r="M108" s="111">
        <v>46433</v>
      </c>
      <c r="N108" s="107" t="s">
        <v>199</v>
      </c>
      <c r="O108" s="107" t="s">
        <v>113</v>
      </c>
      <c r="P108" s="113">
        <v>47406</v>
      </c>
      <c r="Q108" s="114">
        <v>0</v>
      </c>
      <c r="R108" s="114">
        <v>304</v>
      </c>
      <c r="S108" s="114">
        <v>0</v>
      </c>
      <c r="T108" s="114">
        <v>304</v>
      </c>
      <c r="U108" s="114">
        <v>0</v>
      </c>
      <c r="V108" s="114">
        <v>304</v>
      </c>
      <c r="W108" s="114">
        <v>0</v>
      </c>
      <c r="X108" s="114">
        <v>304</v>
      </c>
      <c r="Y108" s="108" t="s">
        <v>50</v>
      </c>
      <c r="Z108" s="108" t="s">
        <v>54</v>
      </c>
      <c r="AA108" s="108" t="s">
        <v>113</v>
      </c>
      <c r="AB108" s="108" t="s">
        <v>113</v>
      </c>
      <c r="AC108" s="108" t="s">
        <v>113</v>
      </c>
      <c r="AD108" s="108">
        <v>38</v>
      </c>
      <c r="AE108" s="144">
        <v>2147</v>
      </c>
      <c r="AF108" s="108">
        <v>3</v>
      </c>
      <c r="AG108" s="130">
        <v>47649</v>
      </c>
      <c r="AH108" s="115"/>
    </row>
    <row r="109" spans="2:34" s="38" customFormat="1" ht="29.25" customHeight="1" x14ac:dyDescent="0.25">
      <c r="B109" s="303"/>
      <c r="C109" s="292"/>
      <c r="D109" s="292"/>
      <c r="E109" s="122">
        <v>2029</v>
      </c>
      <c r="F109" s="122" t="s">
        <v>50</v>
      </c>
      <c r="G109" s="122" t="s">
        <v>196</v>
      </c>
      <c r="H109" s="131">
        <v>44727</v>
      </c>
      <c r="I109" s="122" t="s">
        <v>113</v>
      </c>
      <c r="J109" s="122" t="s">
        <v>197</v>
      </c>
      <c r="K109" s="124" t="s">
        <v>200</v>
      </c>
      <c r="L109" s="122">
        <v>3</v>
      </c>
      <c r="M109" s="125">
        <v>46157</v>
      </c>
      <c r="N109" s="116" t="s">
        <v>199</v>
      </c>
      <c r="O109" s="116" t="s">
        <v>113</v>
      </c>
      <c r="P109" s="127">
        <v>47270</v>
      </c>
      <c r="Q109" s="128">
        <v>0</v>
      </c>
      <c r="R109" s="128">
        <v>304</v>
      </c>
      <c r="S109" s="128">
        <v>0</v>
      </c>
      <c r="T109" s="128">
        <v>304</v>
      </c>
      <c r="U109" s="128">
        <v>0</v>
      </c>
      <c r="V109" s="128">
        <v>304</v>
      </c>
      <c r="W109" s="128">
        <v>0</v>
      </c>
      <c r="X109" s="128">
        <v>304</v>
      </c>
      <c r="Y109" s="122" t="s">
        <v>50</v>
      </c>
      <c r="Z109" s="122" t="s">
        <v>54</v>
      </c>
      <c r="AA109" s="122" t="s">
        <v>113</v>
      </c>
      <c r="AB109" s="122" t="s">
        <v>113</v>
      </c>
      <c r="AC109" s="122" t="s">
        <v>113</v>
      </c>
      <c r="AD109" s="122">
        <v>38</v>
      </c>
      <c r="AE109" s="128"/>
      <c r="AF109" s="122">
        <v>3</v>
      </c>
      <c r="AG109" s="131">
        <v>47649</v>
      </c>
      <c r="AH109" s="129"/>
    </row>
    <row r="110" spans="2:34" s="38" customFormat="1" ht="29.25" customHeight="1" x14ac:dyDescent="0.25">
      <c r="B110" s="303"/>
      <c r="C110" s="292"/>
      <c r="D110" s="292"/>
      <c r="E110" s="117">
        <f>+E109</f>
        <v>2029</v>
      </c>
      <c r="F110" s="300" t="s">
        <v>47</v>
      </c>
      <c r="G110" s="300"/>
      <c r="H110" s="300"/>
      <c r="I110" s="300"/>
      <c r="J110" s="300"/>
      <c r="K110" s="300"/>
      <c r="L110" s="300"/>
      <c r="M110" s="300"/>
      <c r="N110" s="300"/>
      <c r="O110" s="300"/>
      <c r="P110" s="118"/>
      <c r="Q110" s="119">
        <f>SUM(Q108:Q109)</f>
        <v>0</v>
      </c>
      <c r="R110" s="119">
        <f t="shared" ref="R110:X110" si="39">SUM(R108:R109)</f>
        <v>608</v>
      </c>
      <c r="S110" s="119">
        <f t="shared" si="39"/>
        <v>0</v>
      </c>
      <c r="T110" s="119">
        <f t="shared" si="39"/>
        <v>608</v>
      </c>
      <c r="U110" s="119">
        <f t="shared" si="39"/>
        <v>0</v>
      </c>
      <c r="V110" s="119">
        <f t="shared" si="39"/>
        <v>608</v>
      </c>
      <c r="W110" s="119">
        <f t="shared" si="39"/>
        <v>0</v>
      </c>
      <c r="X110" s="119">
        <f t="shared" si="39"/>
        <v>608</v>
      </c>
      <c r="Y110" s="117"/>
      <c r="Z110" s="117"/>
      <c r="AA110" s="117"/>
      <c r="AB110" s="117"/>
      <c r="AC110" s="117"/>
      <c r="AD110" s="117"/>
      <c r="AE110" s="119">
        <f>+AE109</f>
        <v>0</v>
      </c>
      <c r="AF110" s="120"/>
      <c r="AG110" s="120"/>
      <c r="AH110" s="121"/>
    </row>
    <row r="111" spans="2:34" s="38" customFormat="1" ht="29.25" customHeight="1" x14ac:dyDescent="0.25">
      <c r="B111" s="303"/>
      <c r="C111" s="292"/>
      <c r="D111" s="292"/>
      <c r="E111" s="122">
        <v>2028</v>
      </c>
      <c r="F111" s="122" t="s">
        <v>50</v>
      </c>
      <c r="G111" s="122" t="s">
        <v>196</v>
      </c>
      <c r="H111" s="131">
        <v>44727</v>
      </c>
      <c r="I111" s="122" t="s">
        <v>113</v>
      </c>
      <c r="J111" s="122" t="s">
        <v>197</v>
      </c>
      <c r="K111" s="124" t="s">
        <v>201</v>
      </c>
      <c r="L111" s="122">
        <v>3</v>
      </c>
      <c r="M111" s="125">
        <v>45689</v>
      </c>
      <c r="N111" s="116" t="s">
        <v>199</v>
      </c>
      <c r="O111" s="116" t="s">
        <v>113</v>
      </c>
      <c r="P111" s="127">
        <v>46813</v>
      </c>
      <c r="Q111" s="128">
        <v>0</v>
      </c>
      <c r="R111" s="128">
        <v>326</v>
      </c>
      <c r="S111" s="128">
        <v>0</v>
      </c>
      <c r="T111" s="128">
        <v>326</v>
      </c>
      <c r="U111" s="128">
        <v>0</v>
      </c>
      <c r="V111" s="128">
        <v>326</v>
      </c>
      <c r="W111" s="128">
        <v>0</v>
      </c>
      <c r="X111" s="128">
        <v>326</v>
      </c>
      <c r="Y111" s="122" t="s">
        <v>50</v>
      </c>
      <c r="Z111" s="122" t="s">
        <v>54</v>
      </c>
      <c r="AA111" s="122" t="s">
        <v>113</v>
      </c>
      <c r="AB111" s="122" t="s">
        <v>113</v>
      </c>
      <c r="AC111" s="122" t="s">
        <v>113</v>
      </c>
      <c r="AD111" s="122">
        <v>38</v>
      </c>
      <c r="AE111" s="128"/>
      <c r="AF111" s="122">
        <v>3</v>
      </c>
      <c r="AG111" s="131">
        <v>47649</v>
      </c>
      <c r="AH111" s="129"/>
    </row>
    <row r="112" spans="2:34" s="38" customFormat="1" ht="29.25" customHeight="1" x14ac:dyDescent="0.25">
      <c r="B112" s="303"/>
      <c r="C112" s="292"/>
      <c r="D112" s="292"/>
      <c r="E112" s="122">
        <v>2028</v>
      </c>
      <c r="F112" s="122" t="s">
        <v>50</v>
      </c>
      <c r="G112" s="122" t="s">
        <v>196</v>
      </c>
      <c r="H112" s="131">
        <v>44727</v>
      </c>
      <c r="I112" s="122" t="s">
        <v>113</v>
      </c>
      <c r="J112" s="122" t="s">
        <v>197</v>
      </c>
      <c r="K112" s="124" t="s">
        <v>202</v>
      </c>
      <c r="L112" s="122">
        <v>3</v>
      </c>
      <c r="M112" s="125">
        <v>45884</v>
      </c>
      <c r="N112" s="116" t="s">
        <v>199</v>
      </c>
      <c r="O112" s="116" t="s">
        <v>113</v>
      </c>
      <c r="P112" s="127">
        <v>47011</v>
      </c>
      <c r="Q112" s="128">
        <v>0</v>
      </c>
      <c r="R112" s="128">
        <v>326</v>
      </c>
      <c r="S112" s="128">
        <v>0</v>
      </c>
      <c r="T112" s="128">
        <v>326</v>
      </c>
      <c r="U112" s="128">
        <v>0</v>
      </c>
      <c r="V112" s="128">
        <v>217</v>
      </c>
      <c r="W112" s="128">
        <v>0</v>
      </c>
      <c r="X112" s="128">
        <v>217</v>
      </c>
      <c r="Y112" s="122" t="s">
        <v>50</v>
      </c>
      <c r="Z112" s="122" t="s">
        <v>54</v>
      </c>
      <c r="AA112" s="122" t="s">
        <v>113</v>
      </c>
      <c r="AB112" s="122" t="s">
        <v>113</v>
      </c>
      <c r="AC112" s="122" t="s">
        <v>113</v>
      </c>
      <c r="AD112" s="122">
        <v>38</v>
      </c>
      <c r="AE112" s="128"/>
      <c r="AF112" s="122">
        <v>3</v>
      </c>
      <c r="AG112" s="131">
        <v>47649</v>
      </c>
      <c r="AH112" s="129"/>
    </row>
    <row r="113" spans="2:34" s="38" customFormat="1" ht="29.25" customHeight="1" x14ac:dyDescent="0.25">
      <c r="B113" s="303"/>
      <c r="C113" s="292"/>
      <c r="D113" s="292"/>
      <c r="E113" s="122">
        <v>2028</v>
      </c>
      <c r="F113" s="122" t="s">
        <v>50</v>
      </c>
      <c r="G113" s="122" t="s">
        <v>196</v>
      </c>
      <c r="H113" s="131">
        <v>44727</v>
      </c>
      <c r="I113" s="122" t="s">
        <v>113</v>
      </c>
      <c r="J113" s="122" t="s">
        <v>203</v>
      </c>
      <c r="K113" s="124" t="s">
        <v>204</v>
      </c>
      <c r="L113" s="122">
        <v>2</v>
      </c>
      <c r="M113" s="125">
        <v>45383</v>
      </c>
      <c r="N113" s="116" t="s">
        <v>205</v>
      </c>
      <c r="O113" s="132">
        <v>45275</v>
      </c>
      <c r="P113" s="127">
        <v>46827</v>
      </c>
      <c r="Q113" s="128">
        <v>0</v>
      </c>
      <c r="R113" s="128">
        <v>326</v>
      </c>
      <c r="S113" s="128">
        <v>0</v>
      </c>
      <c r="T113" s="128">
        <v>326</v>
      </c>
      <c r="U113" s="128">
        <v>0</v>
      </c>
      <c r="V113" s="128">
        <v>8</v>
      </c>
      <c r="W113" s="128">
        <v>0</v>
      </c>
      <c r="X113" s="128">
        <v>8</v>
      </c>
      <c r="Y113" s="122" t="s">
        <v>50</v>
      </c>
      <c r="Z113" s="122" t="s">
        <v>54</v>
      </c>
      <c r="AA113" s="122" t="s">
        <v>113</v>
      </c>
      <c r="AB113" s="122" t="s">
        <v>113</v>
      </c>
      <c r="AC113" s="122" t="s">
        <v>113</v>
      </c>
      <c r="AD113" s="122">
        <v>38</v>
      </c>
      <c r="AE113" s="133" t="s">
        <v>113</v>
      </c>
      <c r="AF113" s="122">
        <v>2</v>
      </c>
      <c r="AG113" s="131" t="s">
        <v>113</v>
      </c>
      <c r="AH113" s="129"/>
    </row>
    <row r="114" spans="2:34" s="38" customFormat="1" ht="29.25" customHeight="1" x14ac:dyDescent="0.25">
      <c r="B114" s="303"/>
      <c r="C114" s="292"/>
      <c r="D114" s="292"/>
      <c r="E114" s="117">
        <f>+E113</f>
        <v>2028</v>
      </c>
      <c r="F114" s="300" t="s">
        <v>47</v>
      </c>
      <c r="G114" s="300"/>
      <c r="H114" s="300"/>
      <c r="I114" s="300"/>
      <c r="J114" s="300"/>
      <c r="K114" s="300"/>
      <c r="L114" s="300"/>
      <c r="M114" s="300"/>
      <c r="N114" s="300"/>
      <c r="O114" s="300"/>
      <c r="P114" s="118"/>
      <c r="Q114" s="119">
        <f>SUM(Q111:Q113)</f>
        <v>0</v>
      </c>
      <c r="R114" s="119">
        <f t="shared" ref="R114:X114" si="40">SUM(R111:R113)</f>
        <v>978</v>
      </c>
      <c r="S114" s="119">
        <f t="shared" si="40"/>
        <v>0</v>
      </c>
      <c r="T114" s="119">
        <f t="shared" si="40"/>
        <v>978</v>
      </c>
      <c r="U114" s="119">
        <f t="shared" si="40"/>
        <v>0</v>
      </c>
      <c r="V114" s="119">
        <f t="shared" si="40"/>
        <v>551</v>
      </c>
      <c r="W114" s="119">
        <f t="shared" si="40"/>
        <v>0</v>
      </c>
      <c r="X114" s="119">
        <f t="shared" si="40"/>
        <v>551</v>
      </c>
      <c r="Y114" s="117"/>
      <c r="Z114" s="117"/>
      <c r="AA114" s="117"/>
      <c r="AB114" s="117"/>
      <c r="AC114" s="117"/>
      <c r="AD114" s="117"/>
      <c r="AE114" s="119" t="str">
        <f>+AE113</f>
        <v>NA</v>
      </c>
      <c r="AF114" s="120"/>
      <c r="AG114" s="120"/>
      <c r="AH114" s="121"/>
    </row>
    <row r="115" spans="2:34" s="38" customFormat="1" ht="29.25" customHeight="1" x14ac:dyDescent="0.25">
      <c r="B115" s="303"/>
      <c r="C115" s="292"/>
      <c r="D115" s="292"/>
      <c r="E115" s="122">
        <v>2027</v>
      </c>
      <c r="F115" s="122" t="s">
        <v>50</v>
      </c>
      <c r="G115" s="122" t="s">
        <v>196</v>
      </c>
      <c r="H115" s="131">
        <v>44727</v>
      </c>
      <c r="I115" s="122" t="s">
        <v>113</v>
      </c>
      <c r="J115" s="122" t="s">
        <v>203</v>
      </c>
      <c r="K115" s="124" t="s">
        <v>206</v>
      </c>
      <c r="L115" s="122">
        <v>2</v>
      </c>
      <c r="M115" s="125">
        <v>45017</v>
      </c>
      <c r="N115" s="116" t="s">
        <v>205</v>
      </c>
      <c r="O115" s="132">
        <v>45275</v>
      </c>
      <c r="P115" s="127">
        <v>46447</v>
      </c>
      <c r="Q115" s="128">
        <v>0</v>
      </c>
      <c r="R115" s="128">
        <v>256</v>
      </c>
      <c r="S115" s="128">
        <v>0</v>
      </c>
      <c r="T115" s="128">
        <v>256</v>
      </c>
      <c r="U115" s="128">
        <v>0</v>
      </c>
      <c r="V115" s="128">
        <v>3</v>
      </c>
      <c r="W115" s="128">
        <v>0</v>
      </c>
      <c r="X115" s="128">
        <v>3</v>
      </c>
      <c r="Y115" s="122" t="s">
        <v>50</v>
      </c>
      <c r="Z115" s="122" t="s">
        <v>54</v>
      </c>
      <c r="AA115" s="122" t="s">
        <v>113</v>
      </c>
      <c r="AB115" s="122" t="s">
        <v>113</v>
      </c>
      <c r="AC115" s="122" t="s">
        <v>113</v>
      </c>
      <c r="AD115" s="122">
        <v>38</v>
      </c>
      <c r="AE115" s="133" t="s">
        <v>113</v>
      </c>
      <c r="AF115" s="122">
        <v>2</v>
      </c>
      <c r="AG115" s="131" t="s">
        <v>113</v>
      </c>
      <c r="AH115" s="129"/>
    </row>
    <row r="116" spans="2:34" s="38" customFormat="1" ht="29.25" customHeight="1" x14ac:dyDescent="0.25">
      <c r="B116" s="303"/>
      <c r="C116" s="292"/>
      <c r="D116" s="292"/>
      <c r="E116" s="122">
        <v>2027</v>
      </c>
      <c r="F116" s="122" t="s">
        <v>50</v>
      </c>
      <c r="G116" s="122" t="s">
        <v>196</v>
      </c>
      <c r="H116" s="131">
        <v>44727</v>
      </c>
      <c r="I116" s="122" t="s">
        <v>113</v>
      </c>
      <c r="J116" s="122" t="s">
        <v>203</v>
      </c>
      <c r="K116" s="124" t="s">
        <v>207</v>
      </c>
      <c r="L116" s="122">
        <v>2</v>
      </c>
      <c r="M116" s="125">
        <v>45078</v>
      </c>
      <c r="N116" s="116" t="s">
        <v>205</v>
      </c>
      <c r="O116" s="132">
        <v>45275</v>
      </c>
      <c r="P116" s="127">
        <v>46614</v>
      </c>
      <c r="Q116" s="128">
        <v>0</v>
      </c>
      <c r="R116" s="128">
        <v>326</v>
      </c>
      <c r="S116" s="128">
        <v>0</v>
      </c>
      <c r="T116" s="128">
        <v>326</v>
      </c>
      <c r="U116" s="128">
        <v>0</v>
      </c>
      <c r="V116" s="128">
        <v>6</v>
      </c>
      <c r="W116" s="128">
        <v>0</v>
      </c>
      <c r="X116" s="128">
        <v>6</v>
      </c>
      <c r="Y116" s="122" t="s">
        <v>50</v>
      </c>
      <c r="Z116" s="122" t="s">
        <v>54</v>
      </c>
      <c r="AA116" s="122" t="s">
        <v>113</v>
      </c>
      <c r="AB116" s="122" t="s">
        <v>113</v>
      </c>
      <c r="AC116" s="122" t="s">
        <v>113</v>
      </c>
      <c r="AD116" s="122">
        <v>38</v>
      </c>
      <c r="AE116" s="133" t="s">
        <v>113</v>
      </c>
      <c r="AF116" s="122">
        <v>2</v>
      </c>
      <c r="AG116" s="131" t="s">
        <v>113</v>
      </c>
      <c r="AH116" s="129"/>
    </row>
    <row r="117" spans="2:34" s="38" customFormat="1" ht="29.25" customHeight="1" x14ac:dyDescent="0.25">
      <c r="B117" s="303"/>
      <c r="C117" s="292"/>
      <c r="D117" s="292"/>
      <c r="E117" s="117">
        <f>+E116</f>
        <v>2027</v>
      </c>
      <c r="F117" s="300" t="s">
        <v>47</v>
      </c>
      <c r="G117" s="300"/>
      <c r="H117" s="300"/>
      <c r="I117" s="300"/>
      <c r="J117" s="300"/>
      <c r="K117" s="300"/>
      <c r="L117" s="300"/>
      <c r="M117" s="300"/>
      <c r="N117" s="300"/>
      <c r="O117" s="300"/>
      <c r="P117" s="118"/>
      <c r="Q117" s="119">
        <f>SUM(Q115:Q116)</f>
        <v>0</v>
      </c>
      <c r="R117" s="119">
        <f t="shared" ref="R117:X117" si="41">SUM(R115:R116)</f>
        <v>582</v>
      </c>
      <c r="S117" s="119">
        <f t="shared" si="41"/>
        <v>0</v>
      </c>
      <c r="T117" s="119">
        <f t="shared" si="41"/>
        <v>582</v>
      </c>
      <c r="U117" s="119">
        <f t="shared" si="41"/>
        <v>0</v>
      </c>
      <c r="V117" s="119">
        <f t="shared" si="41"/>
        <v>9</v>
      </c>
      <c r="W117" s="119">
        <f t="shared" si="41"/>
        <v>0</v>
      </c>
      <c r="X117" s="119">
        <f t="shared" si="41"/>
        <v>9</v>
      </c>
      <c r="Y117" s="117"/>
      <c r="Z117" s="117"/>
      <c r="AA117" s="117"/>
      <c r="AB117" s="117"/>
      <c r="AC117" s="117"/>
      <c r="AD117" s="117"/>
      <c r="AE117" s="119" t="str">
        <f>+AE116</f>
        <v>NA</v>
      </c>
      <c r="AF117" s="120"/>
      <c r="AG117" s="120"/>
      <c r="AH117" s="121"/>
    </row>
    <row r="118" spans="2:34" s="38" customFormat="1" ht="29.25" customHeight="1" x14ac:dyDescent="0.25">
      <c r="B118" s="303"/>
      <c r="C118" s="292"/>
      <c r="D118" s="292"/>
      <c r="E118" s="122">
        <v>2026</v>
      </c>
      <c r="F118" s="122" t="s">
        <v>50</v>
      </c>
      <c r="G118" s="122" t="s">
        <v>196</v>
      </c>
      <c r="H118" s="131">
        <v>44727</v>
      </c>
      <c r="I118" s="122" t="s">
        <v>113</v>
      </c>
      <c r="J118" s="122" t="s">
        <v>203</v>
      </c>
      <c r="K118" s="124" t="s">
        <v>208</v>
      </c>
      <c r="L118" s="122">
        <v>2</v>
      </c>
      <c r="M118" s="125">
        <v>44958</v>
      </c>
      <c r="N118" s="116" t="s">
        <v>205</v>
      </c>
      <c r="O118" s="132">
        <v>45275</v>
      </c>
      <c r="P118" s="127">
        <v>46304</v>
      </c>
      <c r="Q118" s="128">
        <v>0</v>
      </c>
      <c r="R118" s="128">
        <v>209</v>
      </c>
      <c r="S118" s="128">
        <v>0</v>
      </c>
      <c r="T118" s="128">
        <v>209</v>
      </c>
      <c r="U118" s="128">
        <v>0</v>
      </c>
      <c r="V118" s="128">
        <v>4</v>
      </c>
      <c r="W118" s="128">
        <v>0</v>
      </c>
      <c r="X118" s="128">
        <v>4</v>
      </c>
      <c r="Y118" s="122" t="s">
        <v>50</v>
      </c>
      <c r="Z118" s="122" t="s">
        <v>54</v>
      </c>
      <c r="AA118" s="122" t="s">
        <v>113</v>
      </c>
      <c r="AB118" s="122" t="s">
        <v>113</v>
      </c>
      <c r="AC118" s="122" t="s">
        <v>113</v>
      </c>
      <c r="AD118" s="122">
        <v>38</v>
      </c>
      <c r="AE118" s="133" t="s">
        <v>113</v>
      </c>
      <c r="AF118" s="122">
        <v>2</v>
      </c>
      <c r="AG118" s="131" t="s">
        <v>113</v>
      </c>
      <c r="AH118" s="129"/>
    </row>
    <row r="119" spans="2:34" s="38" customFormat="1" ht="29.25" customHeight="1" x14ac:dyDescent="0.25">
      <c r="B119" s="303"/>
      <c r="C119" s="292"/>
      <c r="D119" s="292"/>
      <c r="E119" s="122">
        <v>2026</v>
      </c>
      <c r="F119" s="122" t="s">
        <v>50</v>
      </c>
      <c r="G119" s="122" t="s">
        <v>196</v>
      </c>
      <c r="H119" s="131">
        <v>44727</v>
      </c>
      <c r="I119" s="122" t="s">
        <v>113</v>
      </c>
      <c r="J119" s="122" t="s">
        <v>209</v>
      </c>
      <c r="K119" s="124" t="s">
        <v>210</v>
      </c>
      <c r="L119" s="122">
        <v>1</v>
      </c>
      <c r="M119" s="125">
        <v>44805</v>
      </c>
      <c r="N119" s="116" t="s">
        <v>211</v>
      </c>
      <c r="O119" s="132">
        <v>45173</v>
      </c>
      <c r="P119" s="127">
        <v>46157</v>
      </c>
      <c r="Q119" s="128">
        <v>0</v>
      </c>
      <c r="R119" s="128">
        <v>333</v>
      </c>
      <c r="S119" s="128">
        <v>0</v>
      </c>
      <c r="T119" s="128">
        <v>333</v>
      </c>
      <c r="U119" s="128">
        <v>0</v>
      </c>
      <c r="V119" s="128">
        <v>1</v>
      </c>
      <c r="W119" s="128">
        <v>0</v>
      </c>
      <c r="X119" s="128">
        <v>1</v>
      </c>
      <c r="Y119" s="122" t="s">
        <v>50</v>
      </c>
      <c r="Z119" s="122" t="s">
        <v>54</v>
      </c>
      <c r="AA119" s="122" t="s">
        <v>113</v>
      </c>
      <c r="AB119" s="122" t="s">
        <v>113</v>
      </c>
      <c r="AC119" s="122" t="s">
        <v>113</v>
      </c>
      <c r="AD119" s="122">
        <v>38</v>
      </c>
      <c r="AE119" s="133" t="s">
        <v>113</v>
      </c>
      <c r="AF119" s="122">
        <v>1</v>
      </c>
      <c r="AG119" s="131" t="s">
        <v>113</v>
      </c>
      <c r="AH119" s="129"/>
    </row>
    <row r="120" spans="2:34" s="38" customFormat="1" ht="29.25" customHeight="1" x14ac:dyDescent="0.25">
      <c r="B120" s="303"/>
      <c r="C120" s="292"/>
      <c r="D120" s="292"/>
      <c r="E120" s="122">
        <v>2026</v>
      </c>
      <c r="F120" s="122" t="s">
        <v>50</v>
      </c>
      <c r="G120" s="122" t="s">
        <v>196</v>
      </c>
      <c r="H120" s="131">
        <v>44727</v>
      </c>
      <c r="I120" s="122" t="s">
        <v>113</v>
      </c>
      <c r="J120" s="122" t="s">
        <v>209</v>
      </c>
      <c r="K120" s="124" t="s">
        <v>212</v>
      </c>
      <c r="L120" s="122">
        <v>1</v>
      </c>
      <c r="M120" s="125">
        <v>44835</v>
      </c>
      <c r="N120" s="116" t="s">
        <v>211</v>
      </c>
      <c r="O120" s="132">
        <v>45173</v>
      </c>
      <c r="P120" s="127">
        <v>46280</v>
      </c>
      <c r="Q120" s="128">
        <v>0</v>
      </c>
      <c r="R120" s="128">
        <v>333</v>
      </c>
      <c r="S120" s="128">
        <v>0</v>
      </c>
      <c r="T120" s="128">
        <v>333</v>
      </c>
      <c r="U120" s="128">
        <v>0</v>
      </c>
      <c r="V120" s="128">
        <v>1</v>
      </c>
      <c r="W120" s="128">
        <v>0</v>
      </c>
      <c r="X120" s="128">
        <v>1</v>
      </c>
      <c r="Y120" s="122" t="s">
        <v>50</v>
      </c>
      <c r="Z120" s="122" t="s">
        <v>54</v>
      </c>
      <c r="AA120" s="122" t="s">
        <v>113</v>
      </c>
      <c r="AB120" s="122" t="s">
        <v>113</v>
      </c>
      <c r="AC120" s="122" t="s">
        <v>113</v>
      </c>
      <c r="AD120" s="122">
        <v>38</v>
      </c>
      <c r="AE120" s="133" t="s">
        <v>113</v>
      </c>
      <c r="AF120" s="122">
        <v>1</v>
      </c>
      <c r="AG120" s="131" t="s">
        <v>113</v>
      </c>
      <c r="AH120" s="129"/>
    </row>
    <row r="121" spans="2:34" s="38" customFormat="1" ht="29.25" customHeight="1" x14ac:dyDescent="0.25">
      <c r="B121" s="303"/>
      <c r="C121" s="292"/>
      <c r="D121" s="292"/>
      <c r="E121" s="122">
        <v>2026</v>
      </c>
      <c r="F121" s="122" t="s">
        <v>50</v>
      </c>
      <c r="G121" s="122" t="s">
        <v>196</v>
      </c>
      <c r="H121" s="131">
        <v>44727</v>
      </c>
      <c r="I121" s="122" t="s">
        <v>113</v>
      </c>
      <c r="J121" s="122" t="s">
        <v>209</v>
      </c>
      <c r="K121" s="124" t="s">
        <v>213</v>
      </c>
      <c r="L121" s="122">
        <v>1</v>
      </c>
      <c r="M121" s="125">
        <v>44866</v>
      </c>
      <c r="N121" s="116" t="s">
        <v>211</v>
      </c>
      <c r="O121" s="132">
        <v>45173</v>
      </c>
      <c r="P121" s="127">
        <v>46346</v>
      </c>
      <c r="Q121" s="128">
        <v>0</v>
      </c>
      <c r="R121" s="128">
        <v>237</v>
      </c>
      <c r="S121" s="128">
        <v>0</v>
      </c>
      <c r="T121" s="128">
        <v>237</v>
      </c>
      <c r="U121" s="128">
        <v>0</v>
      </c>
      <c r="V121" s="128">
        <v>1</v>
      </c>
      <c r="W121" s="128">
        <v>0</v>
      </c>
      <c r="X121" s="128">
        <v>1</v>
      </c>
      <c r="Y121" s="122" t="s">
        <v>50</v>
      </c>
      <c r="Z121" s="122" t="s">
        <v>54</v>
      </c>
      <c r="AA121" s="122" t="s">
        <v>113</v>
      </c>
      <c r="AB121" s="122" t="s">
        <v>113</v>
      </c>
      <c r="AC121" s="122" t="s">
        <v>113</v>
      </c>
      <c r="AD121" s="122">
        <v>38</v>
      </c>
      <c r="AE121" s="133" t="s">
        <v>113</v>
      </c>
      <c r="AF121" s="122">
        <v>1</v>
      </c>
      <c r="AG121" s="131" t="s">
        <v>113</v>
      </c>
      <c r="AH121" s="129"/>
    </row>
    <row r="122" spans="2:34" s="38" customFormat="1" ht="29.25" customHeight="1" x14ac:dyDescent="0.25">
      <c r="B122" s="303"/>
      <c r="C122" s="292"/>
      <c r="D122" s="292"/>
      <c r="E122" s="117">
        <f>+E121</f>
        <v>2026</v>
      </c>
      <c r="F122" s="300" t="s">
        <v>47</v>
      </c>
      <c r="G122" s="300"/>
      <c r="H122" s="300"/>
      <c r="I122" s="300"/>
      <c r="J122" s="300"/>
      <c r="K122" s="300"/>
      <c r="L122" s="300"/>
      <c r="M122" s="300"/>
      <c r="N122" s="300"/>
      <c r="O122" s="300"/>
      <c r="P122" s="118"/>
      <c r="Q122" s="119">
        <f>SUM(Q118:Q121)</f>
        <v>0</v>
      </c>
      <c r="R122" s="119">
        <f t="shared" ref="R122:X122" si="42">SUM(R118:R121)</f>
        <v>1112</v>
      </c>
      <c r="S122" s="119">
        <f t="shared" si="42"/>
        <v>0</v>
      </c>
      <c r="T122" s="119">
        <f t="shared" si="42"/>
        <v>1112</v>
      </c>
      <c r="U122" s="119">
        <f t="shared" si="42"/>
        <v>0</v>
      </c>
      <c r="V122" s="119">
        <f t="shared" si="42"/>
        <v>7</v>
      </c>
      <c r="W122" s="119">
        <f t="shared" si="42"/>
        <v>0</v>
      </c>
      <c r="X122" s="119">
        <f t="shared" si="42"/>
        <v>7</v>
      </c>
      <c r="Y122" s="117"/>
      <c r="Z122" s="117"/>
      <c r="AA122" s="117"/>
      <c r="AB122" s="117"/>
      <c r="AC122" s="117"/>
      <c r="AD122" s="117"/>
      <c r="AE122" s="119" t="str">
        <f>+AE121</f>
        <v>NA</v>
      </c>
      <c r="AF122" s="120"/>
      <c r="AG122" s="120"/>
      <c r="AH122" s="121"/>
    </row>
    <row r="123" spans="2:34" s="38" customFormat="1" ht="29.25" customHeight="1" x14ac:dyDescent="0.25">
      <c r="B123" s="303"/>
      <c r="C123" s="292" t="s">
        <v>214</v>
      </c>
      <c r="D123" s="292">
        <f>+T136</f>
        <v>567</v>
      </c>
      <c r="E123" s="122">
        <v>2026</v>
      </c>
      <c r="F123" s="122" t="s">
        <v>50</v>
      </c>
      <c r="G123" s="122" t="s">
        <v>113</v>
      </c>
      <c r="H123" s="122" t="s">
        <v>113</v>
      </c>
      <c r="I123" s="122" t="s">
        <v>113</v>
      </c>
      <c r="J123" s="122" t="s">
        <v>215</v>
      </c>
      <c r="K123" s="124" t="s">
        <v>216</v>
      </c>
      <c r="L123" s="122" t="s">
        <v>113</v>
      </c>
      <c r="M123" s="125">
        <v>44958</v>
      </c>
      <c r="N123" s="116" t="s">
        <v>217</v>
      </c>
      <c r="O123" s="132">
        <v>45146</v>
      </c>
      <c r="P123" s="127">
        <v>46096</v>
      </c>
      <c r="Q123" s="128">
        <v>0</v>
      </c>
      <c r="R123" s="128">
        <v>112</v>
      </c>
      <c r="S123" s="128">
        <v>0</v>
      </c>
      <c r="T123" s="128">
        <v>112</v>
      </c>
      <c r="U123" s="128">
        <v>0</v>
      </c>
      <c r="V123" s="128">
        <v>0</v>
      </c>
      <c r="W123" s="128">
        <v>0</v>
      </c>
      <c r="X123" s="128">
        <v>0</v>
      </c>
      <c r="Y123" s="122" t="s">
        <v>176</v>
      </c>
      <c r="Z123" s="122" t="s">
        <v>54</v>
      </c>
      <c r="AA123" s="122" t="s">
        <v>113</v>
      </c>
      <c r="AB123" s="122" t="s">
        <v>113</v>
      </c>
      <c r="AC123" s="122" t="s">
        <v>113</v>
      </c>
      <c r="AD123" s="122">
        <v>28</v>
      </c>
      <c r="AE123" s="128" t="s">
        <v>113</v>
      </c>
      <c r="AF123" s="122" t="s">
        <v>113</v>
      </c>
      <c r="AG123" s="122" t="s">
        <v>113</v>
      </c>
      <c r="AH123" s="129"/>
    </row>
    <row r="124" spans="2:34" s="38" customFormat="1" ht="29.25" customHeight="1" x14ac:dyDescent="0.25">
      <c r="B124" s="303"/>
      <c r="C124" s="292"/>
      <c r="D124" s="292"/>
      <c r="E124" s="122">
        <v>2026</v>
      </c>
      <c r="F124" s="122" t="s">
        <v>50</v>
      </c>
      <c r="G124" s="122" t="s">
        <v>113</v>
      </c>
      <c r="H124" s="122" t="s">
        <v>113</v>
      </c>
      <c r="I124" s="122" t="s">
        <v>113</v>
      </c>
      <c r="J124" s="122" t="s">
        <v>215</v>
      </c>
      <c r="K124" s="124" t="s">
        <v>218</v>
      </c>
      <c r="L124" s="122" t="s">
        <v>113</v>
      </c>
      <c r="M124" s="125">
        <v>44958</v>
      </c>
      <c r="N124" s="116" t="s">
        <v>217</v>
      </c>
      <c r="O124" s="132">
        <v>45146</v>
      </c>
      <c r="P124" s="127">
        <v>46157</v>
      </c>
      <c r="Q124" s="128">
        <v>0</v>
      </c>
      <c r="R124" s="128">
        <v>107</v>
      </c>
      <c r="S124" s="128">
        <v>0</v>
      </c>
      <c r="T124" s="128">
        <v>107</v>
      </c>
      <c r="U124" s="128">
        <v>0</v>
      </c>
      <c r="V124" s="128">
        <v>0</v>
      </c>
      <c r="W124" s="128">
        <v>0</v>
      </c>
      <c r="X124" s="128">
        <v>0</v>
      </c>
      <c r="Y124" s="122" t="s">
        <v>176</v>
      </c>
      <c r="Z124" s="122" t="s">
        <v>54</v>
      </c>
      <c r="AA124" s="122" t="s">
        <v>113</v>
      </c>
      <c r="AB124" s="122" t="s">
        <v>113</v>
      </c>
      <c r="AC124" s="122" t="s">
        <v>113</v>
      </c>
      <c r="AD124" s="122">
        <v>28</v>
      </c>
      <c r="AE124" s="128" t="s">
        <v>113</v>
      </c>
      <c r="AF124" s="122" t="s">
        <v>113</v>
      </c>
      <c r="AG124" s="122" t="s">
        <v>113</v>
      </c>
      <c r="AH124" s="129"/>
    </row>
    <row r="125" spans="2:34" s="38" customFormat="1" ht="29.25" customHeight="1" x14ac:dyDescent="0.25">
      <c r="B125" s="303"/>
      <c r="C125" s="292"/>
      <c r="D125" s="292"/>
      <c r="E125" s="122">
        <v>2026</v>
      </c>
      <c r="F125" s="122" t="s">
        <v>50</v>
      </c>
      <c r="G125" s="122" t="s">
        <v>113</v>
      </c>
      <c r="H125" s="122" t="s">
        <v>113</v>
      </c>
      <c r="I125" s="122" t="s">
        <v>113</v>
      </c>
      <c r="J125" s="122" t="s">
        <v>215</v>
      </c>
      <c r="K125" s="124" t="s">
        <v>219</v>
      </c>
      <c r="L125" s="122" t="s">
        <v>113</v>
      </c>
      <c r="M125" s="125">
        <v>44958</v>
      </c>
      <c r="N125" s="116" t="s">
        <v>217</v>
      </c>
      <c r="O125" s="132">
        <v>45146</v>
      </c>
      <c r="P125" s="127">
        <v>46157</v>
      </c>
      <c r="Q125" s="128">
        <v>0</v>
      </c>
      <c r="R125" s="128">
        <v>38</v>
      </c>
      <c r="S125" s="128">
        <v>0</v>
      </c>
      <c r="T125" s="128">
        <v>38</v>
      </c>
      <c r="U125" s="128">
        <v>0</v>
      </c>
      <c r="V125" s="128">
        <v>0</v>
      </c>
      <c r="W125" s="128">
        <v>0</v>
      </c>
      <c r="X125" s="128">
        <v>0</v>
      </c>
      <c r="Y125" s="122" t="s">
        <v>176</v>
      </c>
      <c r="Z125" s="122" t="s">
        <v>54</v>
      </c>
      <c r="AA125" s="122" t="s">
        <v>113</v>
      </c>
      <c r="AB125" s="122" t="s">
        <v>113</v>
      </c>
      <c r="AC125" s="122" t="s">
        <v>113</v>
      </c>
      <c r="AD125" s="122">
        <v>28</v>
      </c>
      <c r="AE125" s="128" t="s">
        <v>113</v>
      </c>
      <c r="AF125" s="122" t="s">
        <v>113</v>
      </c>
      <c r="AG125" s="122" t="s">
        <v>113</v>
      </c>
      <c r="AH125" s="129"/>
    </row>
    <row r="126" spans="2:34" s="38" customFormat="1" ht="29.25" customHeight="1" x14ac:dyDescent="0.25">
      <c r="B126" s="303"/>
      <c r="C126" s="292"/>
      <c r="D126" s="292"/>
      <c r="E126" s="122">
        <v>2026</v>
      </c>
      <c r="F126" s="122" t="s">
        <v>50</v>
      </c>
      <c r="G126" s="122" t="s">
        <v>113</v>
      </c>
      <c r="H126" s="122" t="s">
        <v>113</v>
      </c>
      <c r="I126" s="122" t="s">
        <v>113</v>
      </c>
      <c r="J126" s="122" t="s">
        <v>215</v>
      </c>
      <c r="K126" s="124" t="s">
        <v>220</v>
      </c>
      <c r="L126" s="122" t="s">
        <v>113</v>
      </c>
      <c r="M126" s="125">
        <v>44958</v>
      </c>
      <c r="N126" s="116" t="s">
        <v>217</v>
      </c>
      <c r="O126" s="132">
        <v>45146</v>
      </c>
      <c r="P126" s="127">
        <v>46096</v>
      </c>
      <c r="Q126" s="128">
        <v>0</v>
      </c>
      <c r="R126" s="128">
        <v>56</v>
      </c>
      <c r="S126" s="128">
        <v>0</v>
      </c>
      <c r="T126" s="128">
        <v>56</v>
      </c>
      <c r="U126" s="128">
        <v>0</v>
      </c>
      <c r="V126" s="128">
        <v>0</v>
      </c>
      <c r="W126" s="128">
        <v>0</v>
      </c>
      <c r="X126" s="128">
        <v>0</v>
      </c>
      <c r="Y126" s="122" t="s">
        <v>176</v>
      </c>
      <c r="Z126" s="122" t="s">
        <v>54</v>
      </c>
      <c r="AA126" s="122" t="s">
        <v>113</v>
      </c>
      <c r="AB126" s="122" t="s">
        <v>113</v>
      </c>
      <c r="AC126" s="122" t="s">
        <v>113</v>
      </c>
      <c r="AD126" s="122">
        <v>28</v>
      </c>
      <c r="AE126" s="128" t="s">
        <v>113</v>
      </c>
      <c r="AF126" s="122" t="s">
        <v>113</v>
      </c>
      <c r="AG126" s="122" t="s">
        <v>113</v>
      </c>
      <c r="AH126" s="129"/>
    </row>
    <row r="127" spans="2:34" s="38" customFormat="1" ht="29.25" customHeight="1" x14ac:dyDescent="0.25">
      <c r="B127" s="303"/>
      <c r="C127" s="292"/>
      <c r="D127" s="292"/>
      <c r="E127" s="117">
        <f>+E126</f>
        <v>2026</v>
      </c>
      <c r="F127" s="300" t="s">
        <v>47</v>
      </c>
      <c r="G127" s="300"/>
      <c r="H127" s="300"/>
      <c r="I127" s="300"/>
      <c r="J127" s="300"/>
      <c r="K127" s="300"/>
      <c r="L127" s="300"/>
      <c r="M127" s="300"/>
      <c r="N127" s="300"/>
      <c r="O127" s="300"/>
      <c r="P127" s="118"/>
      <c r="Q127" s="119">
        <f>SUM(Q123:Q126)</f>
        <v>0</v>
      </c>
      <c r="R127" s="119">
        <f t="shared" ref="R127:X127" si="43">SUM(R123:R126)</f>
        <v>313</v>
      </c>
      <c r="S127" s="119">
        <f t="shared" si="43"/>
        <v>0</v>
      </c>
      <c r="T127" s="119">
        <f t="shared" si="43"/>
        <v>313</v>
      </c>
      <c r="U127" s="119">
        <f t="shared" si="43"/>
        <v>0</v>
      </c>
      <c r="V127" s="119">
        <f t="shared" si="43"/>
        <v>0</v>
      </c>
      <c r="W127" s="119">
        <f t="shared" si="43"/>
        <v>0</v>
      </c>
      <c r="X127" s="119">
        <f t="shared" si="43"/>
        <v>0</v>
      </c>
      <c r="Y127" s="117"/>
      <c r="Z127" s="117"/>
      <c r="AA127" s="117"/>
      <c r="AB127" s="117"/>
      <c r="AC127" s="117"/>
      <c r="AD127" s="117"/>
      <c r="AE127" s="119" t="str">
        <f>+AE126</f>
        <v>NA</v>
      </c>
      <c r="AF127" s="120"/>
      <c r="AG127" s="120"/>
      <c r="AH127" s="121"/>
    </row>
    <row r="128" spans="2:34" s="38" customFormat="1" ht="29.25" customHeight="1" x14ac:dyDescent="0.25">
      <c r="B128" s="303"/>
      <c r="C128" s="292"/>
      <c r="D128" s="292"/>
      <c r="E128" s="122">
        <v>2025</v>
      </c>
      <c r="F128" s="122" t="s">
        <v>50</v>
      </c>
      <c r="G128" s="122" t="s">
        <v>113</v>
      </c>
      <c r="H128" s="122" t="s">
        <v>113</v>
      </c>
      <c r="I128" s="122" t="s">
        <v>113</v>
      </c>
      <c r="J128" s="122" t="s">
        <v>221</v>
      </c>
      <c r="K128" s="124" t="s">
        <v>222</v>
      </c>
      <c r="L128" s="122" t="s">
        <v>113</v>
      </c>
      <c r="M128" s="125">
        <v>44743</v>
      </c>
      <c r="N128" s="116" t="s">
        <v>223</v>
      </c>
      <c r="O128" s="132">
        <v>45590</v>
      </c>
      <c r="P128" s="127">
        <v>45731</v>
      </c>
      <c r="Q128" s="128">
        <v>0</v>
      </c>
      <c r="R128" s="128">
        <v>132</v>
      </c>
      <c r="S128" s="128">
        <v>0</v>
      </c>
      <c r="T128" s="128">
        <v>132</v>
      </c>
      <c r="U128" s="128">
        <v>0</v>
      </c>
      <c r="V128" s="128">
        <v>1</v>
      </c>
      <c r="W128" s="128">
        <v>0</v>
      </c>
      <c r="X128" s="128">
        <v>0</v>
      </c>
      <c r="Y128" s="122" t="s">
        <v>50</v>
      </c>
      <c r="Z128" s="122" t="s">
        <v>54</v>
      </c>
      <c r="AA128" s="122" t="s">
        <v>113</v>
      </c>
      <c r="AB128" s="122" t="s">
        <v>113</v>
      </c>
      <c r="AC128" s="122" t="s">
        <v>54</v>
      </c>
      <c r="AD128" s="122">
        <v>29</v>
      </c>
      <c r="AE128" s="128" t="s">
        <v>113</v>
      </c>
      <c r="AF128" s="122" t="s">
        <v>113</v>
      </c>
      <c r="AG128" s="122" t="s">
        <v>113</v>
      </c>
      <c r="AH128" s="129"/>
    </row>
    <row r="129" spans="2:34" s="38" customFormat="1" ht="29.25" customHeight="1" x14ac:dyDescent="0.25">
      <c r="B129" s="303"/>
      <c r="C129" s="292"/>
      <c r="D129" s="292"/>
      <c r="E129" s="122">
        <v>2025</v>
      </c>
      <c r="F129" s="122" t="s">
        <v>50</v>
      </c>
      <c r="G129" s="122" t="s">
        <v>113</v>
      </c>
      <c r="H129" s="122" t="s">
        <v>113</v>
      </c>
      <c r="I129" s="122" t="s">
        <v>113</v>
      </c>
      <c r="J129" s="122" t="s">
        <v>221</v>
      </c>
      <c r="K129" s="124" t="s">
        <v>224</v>
      </c>
      <c r="L129" s="122" t="s">
        <v>113</v>
      </c>
      <c r="M129" s="125">
        <v>44743</v>
      </c>
      <c r="N129" s="116" t="s">
        <v>223</v>
      </c>
      <c r="O129" s="132">
        <v>45590</v>
      </c>
      <c r="P129" s="127">
        <v>45731</v>
      </c>
      <c r="Q129" s="128">
        <v>0</v>
      </c>
      <c r="R129" s="128">
        <v>132</v>
      </c>
      <c r="S129" s="128">
        <v>0</v>
      </c>
      <c r="T129" s="128">
        <v>132</v>
      </c>
      <c r="U129" s="128">
        <v>0</v>
      </c>
      <c r="V129" s="128">
        <v>0</v>
      </c>
      <c r="W129" s="128">
        <v>0</v>
      </c>
      <c r="X129" s="128">
        <v>0</v>
      </c>
      <c r="Y129" s="122" t="s">
        <v>50</v>
      </c>
      <c r="Z129" s="122" t="s">
        <v>54</v>
      </c>
      <c r="AA129" s="122" t="s">
        <v>113</v>
      </c>
      <c r="AB129" s="122" t="s">
        <v>113</v>
      </c>
      <c r="AC129" s="122" t="s">
        <v>54</v>
      </c>
      <c r="AD129" s="122">
        <v>29</v>
      </c>
      <c r="AE129" s="128" t="s">
        <v>113</v>
      </c>
      <c r="AF129" s="122" t="s">
        <v>113</v>
      </c>
      <c r="AG129" s="122" t="s">
        <v>113</v>
      </c>
      <c r="AH129" s="129"/>
    </row>
    <row r="130" spans="2:34" s="38" customFormat="1" ht="29.25" customHeight="1" x14ac:dyDescent="0.25">
      <c r="B130" s="303"/>
      <c r="C130" s="292"/>
      <c r="D130" s="292"/>
      <c r="E130" s="122">
        <v>2025</v>
      </c>
      <c r="F130" s="122" t="s">
        <v>50</v>
      </c>
      <c r="G130" s="122" t="s">
        <v>113</v>
      </c>
      <c r="H130" s="122" t="s">
        <v>113</v>
      </c>
      <c r="I130" s="122" t="s">
        <v>113</v>
      </c>
      <c r="J130" s="122" t="s">
        <v>221</v>
      </c>
      <c r="K130" s="124" t="s">
        <v>225</v>
      </c>
      <c r="L130" s="122" t="s">
        <v>113</v>
      </c>
      <c r="M130" s="125">
        <v>44743</v>
      </c>
      <c r="N130" s="116" t="s">
        <v>223</v>
      </c>
      <c r="O130" s="132">
        <v>45590</v>
      </c>
      <c r="P130" s="127">
        <v>45731</v>
      </c>
      <c r="Q130" s="128">
        <v>0</v>
      </c>
      <c r="R130" s="128">
        <v>63</v>
      </c>
      <c r="S130" s="128">
        <v>0</v>
      </c>
      <c r="T130" s="128">
        <v>63</v>
      </c>
      <c r="U130" s="128">
        <v>0</v>
      </c>
      <c r="V130" s="128">
        <v>0</v>
      </c>
      <c r="W130" s="128">
        <v>0</v>
      </c>
      <c r="X130" s="128">
        <v>0</v>
      </c>
      <c r="Y130" s="122" t="s">
        <v>50</v>
      </c>
      <c r="Z130" s="122" t="s">
        <v>54</v>
      </c>
      <c r="AA130" s="122" t="s">
        <v>113</v>
      </c>
      <c r="AB130" s="122" t="s">
        <v>113</v>
      </c>
      <c r="AC130" s="122" t="s">
        <v>54</v>
      </c>
      <c r="AD130" s="122">
        <v>29</v>
      </c>
      <c r="AE130" s="128" t="s">
        <v>113</v>
      </c>
      <c r="AF130" s="122" t="s">
        <v>113</v>
      </c>
      <c r="AG130" s="122" t="s">
        <v>113</v>
      </c>
      <c r="AH130" s="129"/>
    </row>
    <row r="131" spans="2:34" s="38" customFormat="1" ht="29.25" customHeight="1" x14ac:dyDescent="0.25">
      <c r="B131" s="303"/>
      <c r="C131" s="292"/>
      <c r="D131" s="292"/>
      <c r="E131" s="122">
        <v>2025</v>
      </c>
      <c r="F131" s="122" t="s">
        <v>50</v>
      </c>
      <c r="G131" s="122" t="s">
        <v>113</v>
      </c>
      <c r="H131" s="122" t="s">
        <v>113</v>
      </c>
      <c r="I131" s="122" t="s">
        <v>113</v>
      </c>
      <c r="J131" s="122" t="s">
        <v>221</v>
      </c>
      <c r="K131" s="124" t="s">
        <v>226</v>
      </c>
      <c r="L131" s="122" t="s">
        <v>113</v>
      </c>
      <c r="M131" s="125">
        <v>44743</v>
      </c>
      <c r="N131" s="116" t="s">
        <v>223</v>
      </c>
      <c r="O131" s="132">
        <v>45590</v>
      </c>
      <c r="P131" s="127">
        <v>45731</v>
      </c>
      <c r="Q131" s="128">
        <v>0</v>
      </c>
      <c r="R131" s="128">
        <v>56</v>
      </c>
      <c r="S131" s="128">
        <v>0</v>
      </c>
      <c r="T131" s="128">
        <v>56</v>
      </c>
      <c r="U131" s="128">
        <v>0</v>
      </c>
      <c r="V131" s="128">
        <v>0</v>
      </c>
      <c r="W131" s="128">
        <v>0</v>
      </c>
      <c r="X131" s="128">
        <v>0</v>
      </c>
      <c r="Y131" s="122" t="s">
        <v>50</v>
      </c>
      <c r="Z131" s="122" t="s">
        <v>54</v>
      </c>
      <c r="AA131" s="122" t="s">
        <v>113</v>
      </c>
      <c r="AB131" s="122" t="s">
        <v>113</v>
      </c>
      <c r="AC131" s="122" t="s">
        <v>54</v>
      </c>
      <c r="AD131" s="122">
        <v>29</v>
      </c>
      <c r="AE131" s="128" t="s">
        <v>113</v>
      </c>
      <c r="AF131" s="122" t="s">
        <v>113</v>
      </c>
      <c r="AG131" s="122" t="s">
        <v>113</v>
      </c>
      <c r="AH131" s="129"/>
    </row>
    <row r="132" spans="2:34" s="38" customFormat="1" ht="29.25" customHeight="1" x14ac:dyDescent="0.25">
      <c r="B132" s="303"/>
      <c r="C132" s="292"/>
      <c r="D132" s="292"/>
      <c r="E132" s="122">
        <v>2025</v>
      </c>
      <c r="F132" s="122" t="s">
        <v>50</v>
      </c>
      <c r="G132" s="122" t="s">
        <v>113</v>
      </c>
      <c r="H132" s="122" t="s">
        <v>113</v>
      </c>
      <c r="I132" s="122" t="s">
        <v>113</v>
      </c>
      <c r="J132" s="122" t="s">
        <v>221</v>
      </c>
      <c r="K132" s="124" t="s">
        <v>227</v>
      </c>
      <c r="L132" s="122" t="s">
        <v>113</v>
      </c>
      <c r="M132" s="125">
        <v>44743</v>
      </c>
      <c r="N132" s="116" t="s">
        <v>223</v>
      </c>
      <c r="O132" s="132">
        <v>45590</v>
      </c>
      <c r="P132" s="127">
        <v>45823</v>
      </c>
      <c r="Q132" s="128">
        <v>0</v>
      </c>
      <c r="R132" s="128">
        <v>63</v>
      </c>
      <c r="S132" s="128">
        <v>0</v>
      </c>
      <c r="T132" s="128">
        <v>63</v>
      </c>
      <c r="U132" s="128">
        <v>0</v>
      </c>
      <c r="V132" s="128">
        <v>0</v>
      </c>
      <c r="W132" s="128">
        <v>0</v>
      </c>
      <c r="X132" s="128">
        <v>0</v>
      </c>
      <c r="Y132" s="122" t="s">
        <v>50</v>
      </c>
      <c r="Z132" s="122" t="s">
        <v>54</v>
      </c>
      <c r="AA132" s="122" t="s">
        <v>113</v>
      </c>
      <c r="AB132" s="122" t="s">
        <v>113</v>
      </c>
      <c r="AC132" s="122" t="s">
        <v>54</v>
      </c>
      <c r="AD132" s="122">
        <v>29</v>
      </c>
      <c r="AE132" s="128" t="s">
        <v>113</v>
      </c>
      <c r="AF132" s="122" t="s">
        <v>113</v>
      </c>
      <c r="AG132" s="122" t="s">
        <v>113</v>
      </c>
      <c r="AH132" s="129"/>
    </row>
    <row r="133" spans="2:34" s="38" customFormat="1" ht="29.25" customHeight="1" x14ac:dyDescent="0.25">
      <c r="B133" s="303"/>
      <c r="C133" s="292"/>
      <c r="D133" s="292"/>
      <c r="E133" s="122">
        <v>2025</v>
      </c>
      <c r="F133" s="122" t="s">
        <v>50</v>
      </c>
      <c r="G133" s="122" t="s">
        <v>113</v>
      </c>
      <c r="H133" s="122" t="s">
        <v>113</v>
      </c>
      <c r="I133" s="122" t="s">
        <v>113</v>
      </c>
      <c r="J133" s="122" t="s">
        <v>221</v>
      </c>
      <c r="K133" s="124" t="s">
        <v>228</v>
      </c>
      <c r="L133" s="122" t="s">
        <v>113</v>
      </c>
      <c r="M133" s="125">
        <v>44743</v>
      </c>
      <c r="N133" s="116" t="s">
        <v>223</v>
      </c>
      <c r="O133" s="132">
        <v>45590</v>
      </c>
      <c r="P133" s="127">
        <v>45823</v>
      </c>
      <c r="Q133" s="128">
        <v>0</v>
      </c>
      <c r="R133" s="128">
        <v>29</v>
      </c>
      <c r="S133" s="128">
        <v>0</v>
      </c>
      <c r="T133" s="128">
        <v>29</v>
      </c>
      <c r="U133" s="128">
        <v>0</v>
      </c>
      <c r="V133" s="128">
        <v>0</v>
      </c>
      <c r="W133" s="128">
        <v>0</v>
      </c>
      <c r="X133" s="128">
        <v>0</v>
      </c>
      <c r="Y133" s="122" t="s">
        <v>50</v>
      </c>
      <c r="Z133" s="122" t="s">
        <v>54</v>
      </c>
      <c r="AA133" s="122" t="s">
        <v>113</v>
      </c>
      <c r="AB133" s="122" t="s">
        <v>113</v>
      </c>
      <c r="AC133" s="122" t="s">
        <v>54</v>
      </c>
      <c r="AD133" s="122">
        <v>29</v>
      </c>
      <c r="AE133" s="128" t="s">
        <v>113</v>
      </c>
      <c r="AF133" s="122" t="s">
        <v>113</v>
      </c>
      <c r="AG133" s="122" t="s">
        <v>113</v>
      </c>
      <c r="AH133" s="129"/>
    </row>
    <row r="134" spans="2:34" s="38" customFormat="1" ht="29.25" customHeight="1" x14ac:dyDescent="0.25">
      <c r="B134" s="303"/>
      <c r="C134" s="292"/>
      <c r="D134" s="292"/>
      <c r="E134" s="122">
        <v>2025</v>
      </c>
      <c r="F134" s="122" t="s">
        <v>50</v>
      </c>
      <c r="G134" s="122" t="s">
        <v>113</v>
      </c>
      <c r="H134" s="122" t="s">
        <v>113</v>
      </c>
      <c r="I134" s="122" t="s">
        <v>113</v>
      </c>
      <c r="J134" s="122" t="s">
        <v>221</v>
      </c>
      <c r="K134" s="124" t="s">
        <v>229</v>
      </c>
      <c r="L134" s="122" t="s">
        <v>113</v>
      </c>
      <c r="M134" s="125">
        <v>44743</v>
      </c>
      <c r="N134" s="116" t="s">
        <v>223</v>
      </c>
      <c r="O134" s="132">
        <v>45590</v>
      </c>
      <c r="P134" s="127">
        <v>45823</v>
      </c>
      <c r="Q134" s="128">
        <v>0</v>
      </c>
      <c r="R134" s="128">
        <v>48</v>
      </c>
      <c r="S134" s="128">
        <v>0</v>
      </c>
      <c r="T134" s="128">
        <v>48</v>
      </c>
      <c r="U134" s="128">
        <v>0</v>
      </c>
      <c r="V134" s="128">
        <v>0</v>
      </c>
      <c r="W134" s="128">
        <v>0</v>
      </c>
      <c r="X134" s="128">
        <v>0</v>
      </c>
      <c r="Y134" s="122" t="s">
        <v>50</v>
      </c>
      <c r="Z134" s="122" t="s">
        <v>54</v>
      </c>
      <c r="AA134" s="122" t="s">
        <v>113</v>
      </c>
      <c r="AB134" s="122" t="s">
        <v>113</v>
      </c>
      <c r="AC134" s="122" t="s">
        <v>54</v>
      </c>
      <c r="AD134" s="122">
        <v>29</v>
      </c>
      <c r="AE134" s="128" t="s">
        <v>113</v>
      </c>
      <c r="AF134" s="122" t="s">
        <v>113</v>
      </c>
      <c r="AG134" s="122" t="s">
        <v>113</v>
      </c>
      <c r="AH134" s="129"/>
    </row>
    <row r="135" spans="2:34" s="38" customFormat="1" ht="29.25" customHeight="1" x14ac:dyDescent="0.25">
      <c r="B135" s="303"/>
      <c r="C135" s="292"/>
      <c r="D135" s="292"/>
      <c r="E135" s="122">
        <v>2025</v>
      </c>
      <c r="F135" s="122" t="s">
        <v>50</v>
      </c>
      <c r="G135" s="122" t="s">
        <v>113</v>
      </c>
      <c r="H135" s="122" t="s">
        <v>113</v>
      </c>
      <c r="I135" s="122" t="s">
        <v>113</v>
      </c>
      <c r="J135" s="122" t="s">
        <v>221</v>
      </c>
      <c r="K135" s="124" t="s">
        <v>230</v>
      </c>
      <c r="L135" s="122" t="s">
        <v>113</v>
      </c>
      <c r="M135" s="125">
        <v>44743</v>
      </c>
      <c r="N135" s="116" t="s">
        <v>223</v>
      </c>
      <c r="O135" s="132">
        <v>45590</v>
      </c>
      <c r="P135" s="127">
        <v>45823</v>
      </c>
      <c r="Q135" s="128">
        <v>0</v>
      </c>
      <c r="R135" s="128">
        <v>44</v>
      </c>
      <c r="S135" s="128">
        <v>0</v>
      </c>
      <c r="T135" s="128">
        <v>44</v>
      </c>
      <c r="U135" s="128">
        <v>0</v>
      </c>
      <c r="V135" s="128">
        <v>0</v>
      </c>
      <c r="W135" s="128">
        <v>0</v>
      </c>
      <c r="X135" s="128">
        <v>0</v>
      </c>
      <c r="Y135" s="122" t="s">
        <v>50</v>
      </c>
      <c r="Z135" s="122" t="s">
        <v>54</v>
      </c>
      <c r="AA135" s="122" t="s">
        <v>113</v>
      </c>
      <c r="AB135" s="122" t="s">
        <v>113</v>
      </c>
      <c r="AC135" s="122" t="s">
        <v>54</v>
      </c>
      <c r="AD135" s="122">
        <v>29</v>
      </c>
      <c r="AE135" s="128" t="s">
        <v>113</v>
      </c>
      <c r="AF135" s="122" t="s">
        <v>113</v>
      </c>
      <c r="AG135" s="122" t="s">
        <v>113</v>
      </c>
      <c r="AH135" s="129"/>
    </row>
    <row r="136" spans="2:34" s="38" customFormat="1" ht="29.25" customHeight="1" x14ac:dyDescent="0.25">
      <c r="B136" s="303"/>
      <c r="C136" s="292"/>
      <c r="D136" s="292"/>
      <c r="E136" s="117">
        <f>+E135</f>
        <v>2025</v>
      </c>
      <c r="F136" s="300" t="s">
        <v>47</v>
      </c>
      <c r="G136" s="300"/>
      <c r="H136" s="300"/>
      <c r="I136" s="300"/>
      <c r="J136" s="300"/>
      <c r="K136" s="300"/>
      <c r="L136" s="300"/>
      <c r="M136" s="300"/>
      <c r="N136" s="300"/>
      <c r="O136" s="300"/>
      <c r="P136" s="118"/>
      <c r="Q136" s="119">
        <f>SUM(Q128:Q135)</f>
        <v>0</v>
      </c>
      <c r="R136" s="119">
        <f t="shared" ref="R136:X136" si="44">SUM(R128:R135)</f>
        <v>567</v>
      </c>
      <c r="S136" s="119">
        <f t="shared" si="44"/>
        <v>0</v>
      </c>
      <c r="T136" s="119">
        <f t="shared" si="44"/>
        <v>567</v>
      </c>
      <c r="U136" s="119">
        <f t="shared" si="44"/>
        <v>0</v>
      </c>
      <c r="V136" s="119">
        <f t="shared" si="44"/>
        <v>1</v>
      </c>
      <c r="W136" s="119">
        <f t="shared" si="44"/>
        <v>0</v>
      </c>
      <c r="X136" s="119">
        <f t="shared" si="44"/>
        <v>0</v>
      </c>
      <c r="Y136" s="117"/>
      <c r="Z136" s="117"/>
      <c r="AA136" s="117"/>
      <c r="AB136" s="117"/>
      <c r="AC136" s="117"/>
      <c r="AD136" s="117"/>
      <c r="AE136" s="119" t="str">
        <f>+AE135</f>
        <v>NA</v>
      </c>
      <c r="AF136" s="120"/>
      <c r="AG136" s="120"/>
      <c r="AH136" s="121"/>
    </row>
    <row r="137" spans="2:34" s="38" customFormat="1" ht="29.25" customHeight="1" x14ac:dyDescent="0.25">
      <c r="B137" s="303"/>
      <c r="C137" s="292" t="s">
        <v>231</v>
      </c>
      <c r="D137" s="292">
        <f>+T138</f>
        <v>101</v>
      </c>
      <c r="E137" s="122">
        <v>2025</v>
      </c>
      <c r="F137" s="122" t="s">
        <v>50</v>
      </c>
      <c r="G137" s="122" t="s">
        <v>113</v>
      </c>
      <c r="H137" s="122" t="s">
        <v>113</v>
      </c>
      <c r="I137" s="122" t="s">
        <v>113</v>
      </c>
      <c r="J137" s="122" t="s">
        <v>232</v>
      </c>
      <c r="K137" s="124" t="s">
        <v>232</v>
      </c>
      <c r="L137" s="122" t="s">
        <v>113</v>
      </c>
      <c r="M137" s="125">
        <v>44501</v>
      </c>
      <c r="N137" s="116" t="s">
        <v>233</v>
      </c>
      <c r="O137" s="126">
        <v>44483</v>
      </c>
      <c r="P137" s="127">
        <v>45717</v>
      </c>
      <c r="Q137" s="128">
        <v>0</v>
      </c>
      <c r="R137" s="128">
        <v>0</v>
      </c>
      <c r="S137" s="128">
        <v>101</v>
      </c>
      <c r="T137" s="128">
        <v>101</v>
      </c>
      <c r="U137" s="128">
        <v>0</v>
      </c>
      <c r="V137" s="128">
        <v>0</v>
      </c>
      <c r="W137" s="128">
        <v>0</v>
      </c>
      <c r="X137" s="128">
        <v>0</v>
      </c>
      <c r="Y137" s="122" t="s">
        <v>54</v>
      </c>
      <c r="Z137" s="122" t="s">
        <v>54</v>
      </c>
      <c r="AA137" s="122" t="s">
        <v>113</v>
      </c>
      <c r="AB137" s="122" t="s">
        <v>113</v>
      </c>
      <c r="AC137" s="122" t="s">
        <v>113</v>
      </c>
      <c r="AD137" s="122" t="s">
        <v>113</v>
      </c>
      <c r="AE137" s="128">
        <v>0</v>
      </c>
      <c r="AF137" s="122" t="s">
        <v>113</v>
      </c>
      <c r="AG137" s="122" t="s">
        <v>51</v>
      </c>
      <c r="AH137" s="129"/>
    </row>
    <row r="138" spans="2:34" s="38" customFormat="1" ht="29.25" customHeight="1" thickBot="1" x14ac:dyDescent="0.3">
      <c r="B138" s="304"/>
      <c r="C138" s="305"/>
      <c r="D138" s="305"/>
      <c r="E138" s="134">
        <f>+E137</f>
        <v>2025</v>
      </c>
      <c r="F138" s="306" t="s">
        <v>47</v>
      </c>
      <c r="G138" s="306"/>
      <c r="H138" s="306"/>
      <c r="I138" s="306"/>
      <c r="J138" s="306"/>
      <c r="K138" s="306"/>
      <c r="L138" s="306"/>
      <c r="M138" s="306"/>
      <c r="N138" s="306"/>
      <c r="O138" s="306"/>
      <c r="P138" s="135"/>
      <c r="Q138" s="136">
        <f>+Q137</f>
        <v>0</v>
      </c>
      <c r="R138" s="136">
        <f t="shared" ref="R138:X138" si="45">+R137</f>
        <v>0</v>
      </c>
      <c r="S138" s="136">
        <f t="shared" si="45"/>
        <v>101</v>
      </c>
      <c r="T138" s="136">
        <f t="shared" si="45"/>
        <v>101</v>
      </c>
      <c r="U138" s="136">
        <f t="shared" si="45"/>
        <v>0</v>
      </c>
      <c r="V138" s="136">
        <f t="shared" si="45"/>
        <v>0</v>
      </c>
      <c r="W138" s="136">
        <f t="shared" si="45"/>
        <v>0</v>
      </c>
      <c r="X138" s="136">
        <f t="shared" si="45"/>
        <v>0</v>
      </c>
      <c r="Y138" s="134"/>
      <c r="Z138" s="134"/>
      <c r="AA138" s="134"/>
      <c r="AB138" s="134"/>
      <c r="AC138" s="134"/>
      <c r="AD138" s="134"/>
      <c r="AE138" s="136">
        <f>+AE137</f>
        <v>0</v>
      </c>
      <c r="AF138" s="137"/>
      <c r="AG138" s="137"/>
      <c r="AH138" s="138"/>
    </row>
    <row r="139" spans="2:34" s="26" customFormat="1" ht="29.25" customHeight="1" thickBot="1" x14ac:dyDescent="0.3">
      <c r="B139" s="259"/>
      <c r="C139" s="260"/>
      <c r="D139" s="260"/>
      <c r="E139" s="260"/>
      <c r="F139" s="260"/>
      <c r="G139" s="260"/>
      <c r="H139" s="260"/>
      <c r="I139" s="260"/>
      <c r="J139" s="260"/>
      <c r="K139" s="260"/>
      <c r="L139" s="260"/>
      <c r="M139" s="260"/>
      <c r="N139" s="260"/>
      <c r="O139" s="260"/>
      <c r="P139" s="260"/>
      <c r="Q139" s="260"/>
      <c r="R139" s="260"/>
      <c r="S139" s="260"/>
      <c r="T139" s="260"/>
      <c r="U139" s="260"/>
      <c r="V139" s="260"/>
      <c r="W139" s="260"/>
      <c r="X139" s="260"/>
      <c r="Y139" s="260"/>
      <c r="Z139" s="260"/>
      <c r="AA139" s="260"/>
      <c r="AB139" s="260"/>
      <c r="AC139" s="260"/>
      <c r="AD139" s="260"/>
      <c r="AE139" s="260"/>
      <c r="AF139" s="260"/>
      <c r="AG139" s="260"/>
      <c r="AH139" s="261"/>
    </row>
    <row r="140" spans="2:34" s="38" customFormat="1" ht="29.25" customHeight="1" x14ac:dyDescent="0.25">
      <c r="B140" s="311" t="s">
        <v>113</v>
      </c>
      <c r="C140" s="299" t="s">
        <v>195</v>
      </c>
      <c r="D140" s="299">
        <f>+T143+T147+T150+T153+T156+T160+T163+T169</f>
        <v>3423</v>
      </c>
      <c r="E140" s="108">
        <v>2029</v>
      </c>
      <c r="F140" s="108" t="s">
        <v>50</v>
      </c>
      <c r="G140" s="108" t="s">
        <v>196</v>
      </c>
      <c r="H140" s="130">
        <v>44727</v>
      </c>
      <c r="I140" s="108" t="s">
        <v>113</v>
      </c>
      <c r="J140" s="108" t="s">
        <v>234</v>
      </c>
      <c r="K140" s="110" t="s">
        <v>235</v>
      </c>
      <c r="L140" s="108">
        <v>4</v>
      </c>
      <c r="M140" s="111">
        <v>46157</v>
      </c>
      <c r="N140" s="107" t="s">
        <v>199</v>
      </c>
      <c r="O140" s="107" t="s">
        <v>113</v>
      </c>
      <c r="P140" s="113">
        <v>47284</v>
      </c>
      <c r="Q140" s="114" t="s">
        <v>113</v>
      </c>
      <c r="R140" s="114" t="s">
        <v>113</v>
      </c>
      <c r="S140" s="114">
        <v>75</v>
      </c>
      <c r="T140" s="114">
        <v>75</v>
      </c>
      <c r="U140" s="114">
        <v>0</v>
      </c>
      <c r="V140" s="114">
        <v>0</v>
      </c>
      <c r="W140" s="114">
        <v>75</v>
      </c>
      <c r="X140" s="114">
        <v>75</v>
      </c>
      <c r="Y140" s="108" t="s">
        <v>54</v>
      </c>
      <c r="Z140" s="108" t="s">
        <v>54</v>
      </c>
      <c r="AA140" s="108" t="s">
        <v>113</v>
      </c>
      <c r="AB140" s="108" t="s">
        <v>113</v>
      </c>
      <c r="AC140" s="108" t="s">
        <v>113</v>
      </c>
      <c r="AD140" s="108" t="s">
        <v>113</v>
      </c>
      <c r="AE140" s="114" t="s">
        <v>51</v>
      </c>
      <c r="AF140" s="108">
        <v>4</v>
      </c>
      <c r="AG140" s="108" t="s">
        <v>51</v>
      </c>
      <c r="AH140" s="115"/>
    </row>
    <row r="141" spans="2:34" s="38" customFormat="1" ht="29.25" customHeight="1" x14ac:dyDescent="0.25">
      <c r="B141" s="312"/>
      <c r="C141" s="292"/>
      <c r="D141" s="292"/>
      <c r="E141" s="122">
        <v>2028</v>
      </c>
      <c r="F141" s="122" t="s">
        <v>50</v>
      </c>
      <c r="G141" s="122" t="s">
        <v>196</v>
      </c>
      <c r="H141" s="131">
        <v>44727</v>
      </c>
      <c r="I141" s="122" t="s">
        <v>113</v>
      </c>
      <c r="J141" s="122" t="s">
        <v>234</v>
      </c>
      <c r="K141" s="124" t="s">
        <v>236</v>
      </c>
      <c r="L141" s="122">
        <v>4</v>
      </c>
      <c r="M141" s="125">
        <v>45550</v>
      </c>
      <c r="N141" s="116" t="s">
        <v>199</v>
      </c>
      <c r="O141" s="116" t="s">
        <v>113</v>
      </c>
      <c r="P141" s="127">
        <v>46949</v>
      </c>
      <c r="Q141" s="128" t="s">
        <v>113</v>
      </c>
      <c r="R141" s="128" t="s">
        <v>113</v>
      </c>
      <c r="S141" s="128">
        <v>76</v>
      </c>
      <c r="T141" s="128">
        <v>76</v>
      </c>
      <c r="U141" s="128">
        <v>0</v>
      </c>
      <c r="V141" s="128">
        <v>0</v>
      </c>
      <c r="W141" s="128">
        <v>7</v>
      </c>
      <c r="X141" s="128">
        <v>7</v>
      </c>
      <c r="Y141" s="122" t="s">
        <v>54</v>
      </c>
      <c r="Z141" s="122" t="s">
        <v>54</v>
      </c>
      <c r="AA141" s="122" t="s">
        <v>113</v>
      </c>
      <c r="AB141" s="122" t="s">
        <v>113</v>
      </c>
      <c r="AC141" s="122" t="s">
        <v>113</v>
      </c>
      <c r="AD141" s="122" t="s">
        <v>113</v>
      </c>
      <c r="AE141" s="128" t="s">
        <v>51</v>
      </c>
      <c r="AF141" s="122">
        <v>4</v>
      </c>
      <c r="AG141" s="122" t="s">
        <v>51</v>
      </c>
      <c r="AH141" s="129"/>
    </row>
    <row r="142" spans="2:34" s="38" customFormat="1" ht="29.25" customHeight="1" x14ac:dyDescent="0.25">
      <c r="B142" s="312"/>
      <c r="C142" s="292"/>
      <c r="D142" s="292"/>
      <c r="E142" s="122">
        <v>2028</v>
      </c>
      <c r="F142" s="122" t="s">
        <v>50</v>
      </c>
      <c r="G142" s="122" t="s">
        <v>196</v>
      </c>
      <c r="H142" s="131">
        <v>44727</v>
      </c>
      <c r="I142" s="122" t="s">
        <v>113</v>
      </c>
      <c r="J142" s="122" t="s">
        <v>234</v>
      </c>
      <c r="K142" s="124" t="s">
        <v>237</v>
      </c>
      <c r="L142" s="122">
        <v>4</v>
      </c>
      <c r="M142" s="125">
        <v>45703</v>
      </c>
      <c r="N142" s="116" t="s">
        <v>199</v>
      </c>
      <c r="O142" s="116" t="s">
        <v>113</v>
      </c>
      <c r="P142" s="127">
        <v>47041</v>
      </c>
      <c r="Q142" s="128" t="s">
        <v>113</v>
      </c>
      <c r="R142" s="128" t="s">
        <v>113</v>
      </c>
      <c r="S142" s="128">
        <v>106</v>
      </c>
      <c r="T142" s="128">
        <v>106</v>
      </c>
      <c r="U142" s="128">
        <v>0</v>
      </c>
      <c r="V142" s="128">
        <v>0</v>
      </c>
      <c r="W142" s="139">
        <v>79</v>
      </c>
      <c r="X142" s="128">
        <v>79</v>
      </c>
      <c r="Y142" s="122" t="s">
        <v>54</v>
      </c>
      <c r="Z142" s="122" t="s">
        <v>54</v>
      </c>
      <c r="AA142" s="122" t="s">
        <v>113</v>
      </c>
      <c r="AB142" s="122" t="s">
        <v>113</v>
      </c>
      <c r="AC142" s="122" t="s">
        <v>113</v>
      </c>
      <c r="AD142" s="122" t="s">
        <v>113</v>
      </c>
      <c r="AE142" s="128" t="s">
        <v>51</v>
      </c>
      <c r="AF142" s="122">
        <v>4</v>
      </c>
      <c r="AG142" s="122" t="s">
        <v>51</v>
      </c>
      <c r="AH142" s="129"/>
    </row>
    <row r="143" spans="2:34" s="38" customFormat="1" ht="29.25" customHeight="1" x14ac:dyDescent="0.25">
      <c r="B143" s="312"/>
      <c r="C143" s="292"/>
      <c r="D143" s="292"/>
      <c r="E143" s="117">
        <f>+E142</f>
        <v>2028</v>
      </c>
      <c r="F143" s="300" t="s">
        <v>47</v>
      </c>
      <c r="G143" s="300"/>
      <c r="H143" s="300"/>
      <c r="I143" s="300"/>
      <c r="J143" s="300"/>
      <c r="K143" s="300"/>
      <c r="L143" s="300"/>
      <c r="M143" s="300"/>
      <c r="N143" s="300"/>
      <c r="O143" s="300"/>
      <c r="P143" s="118"/>
      <c r="Q143" s="119">
        <f>SUM(Q140:Q142)</f>
        <v>0</v>
      </c>
      <c r="R143" s="119">
        <f t="shared" ref="R143:X143" si="46">SUM(R140:R142)</f>
        <v>0</v>
      </c>
      <c r="S143" s="119">
        <f t="shared" si="46"/>
        <v>257</v>
      </c>
      <c r="T143" s="119">
        <f t="shared" si="46"/>
        <v>257</v>
      </c>
      <c r="U143" s="119">
        <f t="shared" si="46"/>
        <v>0</v>
      </c>
      <c r="V143" s="119">
        <f t="shared" si="46"/>
        <v>0</v>
      </c>
      <c r="W143" s="119">
        <f t="shared" si="46"/>
        <v>161</v>
      </c>
      <c r="X143" s="119">
        <f t="shared" si="46"/>
        <v>161</v>
      </c>
      <c r="Y143" s="117"/>
      <c r="Z143" s="117"/>
      <c r="AA143" s="117"/>
      <c r="AB143" s="117"/>
      <c r="AC143" s="117"/>
      <c r="AD143" s="117"/>
      <c r="AE143" s="119" t="str">
        <f>+AE142</f>
        <v>N/A</v>
      </c>
      <c r="AF143" s="120"/>
      <c r="AG143" s="120"/>
      <c r="AH143" s="121"/>
    </row>
    <row r="144" spans="2:34" s="38" customFormat="1" ht="29.25" customHeight="1" x14ac:dyDescent="0.25">
      <c r="B144" s="312"/>
      <c r="C144" s="292" t="s">
        <v>238</v>
      </c>
      <c r="D144" s="292"/>
      <c r="E144" s="122">
        <v>2028</v>
      </c>
      <c r="F144" s="122" t="s">
        <v>50</v>
      </c>
      <c r="G144" s="122" t="s">
        <v>113</v>
      </c>
      <c r="H144" s="122" t="s">
        <v>113</v>
      </c>
      <c r="I144" s="122" t="s">
        <v>113</v>
      </c>
      <c r="J144" s="122" t="s">
        <v>239</v>
      </c>
      <c r="K144" s="124" t="s">
        <v>240</v>
      </c>
      <c r="L144" s="122" t="s">
        <v>113</v>
      </c>
      <c r="M144" s="125">
        <v>45444</v>
      </c>
      <c r="N144" s="116" t="s">
        <v>241</v>
      </c>
      <c r="O144" s="132">
        <v>45685</v>
      </c>
      <c r="P144" s="127">
        <v>46813</v>
      </c>
      <c r="Q144" s="128" t="s">
        <v>113</v>
      </c>
      <c r="R144" s="128">
        <v>151</v>
      </c>
      <c r="S144" s="128" t="s">
        <v>113</v>
      </c>
      <c r="T144" s="128">
        <v>151</v>
      </c>
      <c r="U144" s="128">
        <v>0</v>
      </c>
      <c r="V144" s="128">
        <v>7</v>
      </c>
      <c r="W144" s="128">
        <v>0</v>
      </c>
      <c r="X144" s="128">
        <v>7</v>
      </c>
      <c r="Y144" s="122" t="s">
        <v>176</v>
      </c>
      <c r="Z144" s="122" t="s">
        <v>54</v>
      </c>
      <c r="AA144" s="122" t="s">
        <v>113</v>
      </c>
      <c r="AB144" s="122" t="s">
        <v>113</v>
      </c>
      <c r="AC144" s="122" t="s">
        <v>113</v>
      </c>
      <c r="AD144" s="122">
        <v>34</v>
      </c>
      <c r="AE144" s="128" t="s">
        <v>113</v>
      </c>
      <c r="AF144" s="122" t="s">
        <v>113</v>
      </c>
      <c r="AG144" s="122" t="s">
        <v>113</v>
      </c>
      <c r="AH144" s="129"/>
    </row>
    <row r="145" spans="2:34" s="38" customFormat="1" ht="29.25" customHeight="1" x14ac:dyDescent="0.25">
      <c r="B145" s="312"/>
      <c r="C145" s="292"/>
      <c r="D145" s="292"/>
      <c r="E145" s="122">
        <v>2028</v>
      </c>
      <c r="F145" s="122" t="s">
        <v>50</v>
      </c>
      <c r="G145" s="122" t="s">
        <v>113</v>
      </c>
      <c r="H145" s="122" t="s">
        <v>113</v>
      </c>
      <c r="I145" s="122" t="s">
        <v>113</v>
      </c>
      <c r="J145" s="122" t="s">
        <v>239</v>
      </c>
      <c r="K145" s="124" t="s">
        <v>242</v>
      </c>
      <c r="L145" s="122" t="s">
        <v>113</v>
      </c>
      <c r="M145" s="125">
        <v>45566</v>
      </c>
      <c r="N145" s="116" t="s">
        <v>241</v>
      </c>
      <c r="O145" s="132">
        <v>45685</v>
      </c>
      <c r="P145" s="127">
        <v>46844</v>
      </c>
      <c r="Q145" s="128" t="s">
        <v>113</v>
      </c>
      <c r="R145" s="128">
        <v>201</v>
      </c>
      <c r="S145" s="128" t="s">
        <v>113</v>
      </c>
      <c r="T145" s="128">
        <v>201</v>
      </c>
      <c r="U145" s="128">
        <v>0</v>
      </c>
      <c r="V145" s="128">
        <v>58</v>
      </c>
      <c r="W145" s="128">
        <v>0</v>
      </c>
      <c r="X145" s="128">
        <v>58</v>
      </c>
      <c r="Y145" s="122" t="s">
        <v>176</v>
      </c>
      <c r="Z145" s="122" t="s">
        <v>54</v>
      </c>
      <c r="AA145" s="122" t="s">
        <v>113</v>
      </c>
      <c r="AB145" s="122" t="s">
        <v>113</v>
      </c>
      <c r="AC145" s="122" t="s">
        <v>113</v>
      </c>
      <c r="AD145" s="122">
        <v>34</v>
      </c>
      <c r="AE145" s="128" t="s">
        <v>113</v>
      </c>
      <c r="AF145" s="122" t="s">
        <v>113</v>
      </c>
      <c r="AG145" s="122" t="s">
        <v>113</v>
      </c>
      <c r="AH145" s="129"/>
    </row>
    <row r="146" spans="2:34" s="38" customFormat="1" ht="29.25" customHeight="1" x14ac:dyDescent="0.25">
      <c r="B146" s="312"/>
      <c r="C146" s="292"/>
      <c r="D146" s="292"/>
      <c r="E146" s="122">
        <v>2028</v>
      </c>
      <c r="F146" s="122" t="s">
        <v>50</v>
      </c>
      <c r="G146" s="122" t="s">
        <v>113</v>
      </c>
      <c r="H146" s="122" t="s">
        <v>113</v>
      </c>
      <c r="I146" s="122" t="s">
        <v>113</v>
      </c>
      <c r="J146" s="122" t="s">
        <v>239</v>
      </c>
      <c r="K146" s="124" t="s">
        <v>243</v>
      </c>
      <c r="L146" s="122" t="s">
        <v>113</v>
      </c>
      <c r="M146" s="125">
        <v>45870</v>
      </c>
      <c r="N146" s="116" t="s">
        <v>241</v>
      </c>
      <c r="O146" s="132">
        <v>45685</v>
      </c>
      <c r="P146" s="127">
        <v>46905</v>
      </c>
      <c r="Q146" s="128" t="s">
        <v>113</v>
      </c>
      <c r="R146" s="128">
        <v>167</v>
      </c>
      <c r="S146" s="128" t="s">
        <v>113</v>
      </c>
      <c r="T146" s="128">
        <v>167</v>
      </c>
      <c r="U146" s="128">
        <v>0</v>
      </c>
      <c r="V146" s="128">
        <v>25</v>
      </c>
      <c r="W146" s="128">
        <v>0</v>
      </c>
      <c r="X146" s="128">
        <v>25</v>
      </c>
      <c r="Y146" s="122" t="s">
        <v>176</v>
      </c>
      <c r="Z146" s="122" t="s">
        <v>54</v>
      </c>
      <c r="AA146" s="122" t="s">
        <v>113</v>
      </c>
      <c r="AB146" s="122" t="s">
        <v>113</v>
      </c>
      <c r="AC146" s="122" t="s">
        <v>113</v>
      </c>
      <c r="AD146" s="122">
        <v>34</v>
      </c>
      <c r="AE146" s="128" t="s">
        <v>113</v>
      </c>
      <c r="AF146" s="122" t="s">
        <v>113</v>
      </c>
      <c r="AG146" s="122" t="s">
        <v>113</v>
      </c>
      <c r="AH146" s="129"/>
    </row>
    <row r="147" spans="2:34" s="38" customFormat="1" ht="29.25" customHeight="1" x14ac:dyDescent="0.25">
      <c r="B147" s="312"/>
      <c r="C147" s="292"/>
      <c r="D147" s="292"/>
      <c r="E147" s="117">
        <f>+E146</f>
        <v>2028</v>
      </c>
      <c r="F147" s="300" t="s">
        <v>47</v>
      </c>
      <c r="G147" s="300"/>
      <c r="H147" s="300"/>
      <c r="I147" s="300"/>
      <c r="J147" s="300"/>
      <c r="K147" s="300"/>
      <c r="L147" s="300"/>
      <c r="M147" s="300"/>
      <c r="N147" s="300"/>
      <c r="O147" s="300"/>
      <c r="P147" s="118"/>
      <c r="Q147" s="119">
        <f>SUM(Q144:Q146)</f>
        <v>0</v>
      </c>
      <c r="R147" s="119">
        <f t="shared" ref="R147:X147" si="47">SUM(R145:R146)</f>
        <v>368</v>
      </c>
      <c r="S147" s="119">
        <f t="shared" si="47"/>
        <v>0</v>
      </c>
      <c r="T147" s="119">
        <f t="shared" si="47"/>
        <v>368</v>
      </c>
      <c r="U147" s="119">
        <f t="shared" si="47"/>
        <v>0</v>
      </c>
      <c r="V147" s="119">
        <f t="shared" si="47"/>
        <v>83</v>
      </c>
      <c r="W147" s="119">
        <f t="shared" si="47"/>
        <v>0</v>
      </c>
      <c r="X147" s="119">
        <f t="shared" si="47"/>
        <v>83</v>
      </c>
      <c r="Y147" s="117"/>
      <c r="Z147" s="117"/>
      <c r="AA147" s="117"/>
      <c r="AB147" s="117"/>
      <c r="AC147" s="117"/>
      <c r="AD147" s="117"/>
      <c r="AE147" s="119" t="str">
        <f>+AE146</f>
        <v>NA</v>
      </c>
      <c r="AF147" s="120"/>
      <c r="AG147" s="120"/>
      <c r="AH147" s="121"/>
    </row>
    <row r="148" spans="2:34" s="38" customFormat="1" ht="29.25" customHeight="1" x14ac:dyDescent="0.25">
      <c r="B148" s="312"/>
      <c r="C148" s="292" t="s">
        <v>244</v>
      </c>
      <c r="D148" s="292"/>
      <c r="E148" s="122">
        <v>2027</v>
      </c>
      <c r="F148" s="122" t="s">
        <v>50</v>
      </c>
      <c r="G148" s="122" t="s">
        <v>245</v>
      </c>
      <c r="H148" s="131">
        <v>44924</v>
      </c>
      <c r="I148" s="122" t="s">
        <v>113</v>
      </c>
      <c r="J148" s="122" t="s">
        <v>246</v>
      </c>
      <c r="K148" s="124" t="s">
        <v>247</v>
      </c>
      <c r="L148" s="122" t="s">
        <v>113</v>
      </c>
      <c r="M148" s="125">
        <v>45200</v>
      </c>
      <c r="N148" s="116" t="s">
        <v>248</v>
      </c>
      <c r="O148" s="116" t="s">
        <v>248</v>
      </c>
      <c r="P148" s="127">
        <v>46461</v>
      </c>
      <c r="Q148" s="128" t="s">
        <v>113</v>
      </c>
      <c r="R148" s="128">
        <v>336</v>
      </c>
      <c r="S148" s="128" t="s">
        <v>113</v>
      </c>
      <c r="T148" s="128">
        <v>335</v>
      </c>
      <c r="U148" s="128">
        <v>0</v>
      </c>
      <c r="V148" s="128">
        <v>1</v>
      </c>
      <c r="W148" s="128">
        <v>0</v>
      </c>
      <c r="X148" s="128">
        <v>1</v>
      </c>
      <c r="Y148" s="122" t="s">
        <v>50</v>
      </c>
      <c r="Z148" s="122" t="s">
        <v>54</v>
      </c>
      <c r="AA148" s="122" t="s">
        <v>113</v>
      </c>
      <c r="AB148" s="122" t="s">
        <v>113</v>
      </c>
      <c r="AC148" s="122" t="s">
        <v>113</v>
      </c>
      <c r="AD148" s="122">
        <v>27</v>
      </c>
      <c r="AE148" s="309">
        <v>1482</v>
      </c>
      <c r="AF148" s="122">
        <v>1</v>
      </c>
      <c r="AG148" s="310">
        <v>46020</v>
      </c>
      <c r="AH148" s="129"/>
    </row>
    <row r="149" spans="2:34" s="38" customFormat="1" ht="29.25" customHeight="1" x14ac:dyDescent="0.25">
      <c r="B149" s="312"/>
      <c r="C149" s="292"/>
      <c r="D149" s="292"/>
      <c r="E149" s="122">
        <v>2027</v>
      </c>
      <c r="F149" s="122" t="s">
        <v>50</v>
      </c>
      <c r="G149" s="122" t="s">
        <v>245</v>
      </c>
      <c r="H149" s="131">
        <v>44924</v>
      </c>
      <c r="I149" s="122" t="s">
        <v>113</v>
      </c>
      <c r="J149" s="122" t="s">
        <v>246</v>
      </c>
      <c r="K149" s="124" t="s">
        <v>249</v>
      </c>
      <c r="L149" s="122" t="s">
        <v>113</v>
      </c>
      <c r="M149" s="125">
        <v>45444</v>
      </c>
      <c r="N149" s="116" t="s">
        <v>248</v>
      </c>
      <c r="O149" s="116" t="s">
        <v>248</v>
      </c>
      <c r="P149" s="127">
        <v>46461</v>
      </c>
      <c r="Q149" s="128" t="s">
        <v>113</v>
      </c>
      <c r="R149" s="128">
        <v>337</v>
      </c>
      <c r="S149" s="128" t="s">
        <v>113</v>
      </c>
      <c r="T149" s="128">
        <v>336</v>
      </c>
      <c r="U149" s="128">
        <v>0</v>
      </c>
      <c r="V149" s="128">
        <v>1</v>
      </c>
      <c r="W149" s="128">
        <v>0</v>
      </c>
      <c r="X149" s="128">
        <v>1</v>
      </c>
      <c r="Y149" s="122" t="s">
        <v>50</v>
      </c>
      <c r="Z149" s="122" t="s">
        <v>54</v>
      </c>
      <c r="AA149" s="122" t="s">
        <v>113</v>
      </c>
      <c r="AB149" s="122" t="s">
        <v>113</v>
      </c>
      <c r="AC149" s="122" t="s">
        <v>113</v>
      </c>
      <c r="AD149" s="122">
        <v>27</v>
      </c>
      <c r="AE149" s="309"/>
      <c r="AF149" s="122">
        <v>1</v>
      </c>
      <c r="AG149" s="310"/>
      <c r="AH149" s="129"/>
    </row>
    <row r="150" spans="2:34" s="38" customFormat="1" ht="29.25" customHeight="1" x14ac:dyDescent="0.25">
      <c r="B150" s="312"/>
      <c r="C150" s="292"/>
      <c r="D150" s="292"/>
      <c r="E150" s="117">
        <f>+E149</f>
        <v>2027</v>
      </c>
      <c r="F150" s="300" t="s">
        <v>47</v>
      </c>
      <c r="G150" s="300"/>
      <c r="H150" s="300"/>
      <c r="I150" s="300"/>
      <c r="J150" s="300"/>
      <c r="K150" s="300"/>
      <c r="L150" s="300"/>
      <c r="M150" s="300"/>
      <c r="N150" s="300"/>
      <c r="O150" s="300"/>
      <c r="P150" s="118"/>
      <c r="Q150" s="119">
        <f>SUM(Q148:Q149)</f>
        <v>0</v>
      </c>
      <c r="R150" s="119">
        <f t="shared" ref="R150:X150" si="48">SUM(R148:R149)</f>
        <v>673</v>
      </c>
      <c r="S150" s="119">
        <f t="shared" si="48"/>
        <v>0</v>
      </c>
      <c r="T150" s="119">
        <f t="shared" si="48"/>
        <v>671</v>
      </c>
      <c r="U150" s="119">
        <f t="shared" si="48"/>
        <v>0</v>
      </c>
      <c r="V150" s="119">
        <f t="shared" si="48"/>
        <v>2</v>
      </c>
      <c r="W150" s="119">
        <f t="shared" si="48"/>
        <v>0</v>
      </c>
      <c r="X150" s="119">
        <f t="shared" si="48"/>
        <v>2</v>
      </c>
      <c r="Y150" s="117"/>
      <c r="Z150" s="117"/>
      <c r="AA150" s="117"/>
      <c r="AB150" s="117"/>
      <c r="AC150" s="117"/>
      <c r="AD150" s="117"/>
      <c r="AE150" s="119">
        <f>+AE149</f>
        <v>0</v>
      </c>
      <c r="AF150" s="120"/>
      <c r="AG150" s="120"/>
      <c r="AH150" s="121"/>
    </row>
    <row r="151" spans="2:34" s="38" customFormat="1" ht="29.25" customHeight="1" x14ac:dyDescent="0.25">
      <c r="B151" s="312"/>
      <c r="C151" s="292" t="s">
        <v>250</v>
      </c>
      <c r="D151" s="292"/>
      <c r="E151" s="122">
        <v>2025</v>
      </c>
      <c r="F151" s="122" t="s">
        <v>50</v>
      </c>
      <c r="G151" s="122" t="s">
        <v>251</v>
      </c>
      <c r="H151" s="123">
        <v>42864</v>
      </c>
      <c r="I151" s="122" t="s">
        <v>113</v>
      </c>
      <c r="J151" s="122" t="s">
        <v>252</v>
      </c>
      <c r="K151" s="124" t="s">
        <v>253</v>
      </c>
      <c r="L151" s="122" t="s">
        <v>113</v>
      </c>
      <c r="M151" s="125">
        <v>43374</v>
      </c>
      <c r="N151" s="116" t="s">
        <v>254</v>
      </c>
      <c r="O151" s="126">
        <v>44932</v>
      </c>
      <c r="P151" s="127">
        <v>45717</v>
      </c>
      <c r="Q151" s="128">
        <v>0</v>
      </c>
      <c r="R151" s="128">
        <v>0</v>
      </c>
      <c r="S151" s="128">
        <v>110</v>
      </c>
      <c r="T151" s="128">
        <v>110</v>
      </c>
      <c r="U151" s="128">
        <v>0</v>
      </c>
      <c r="V151" s="128">
        <v>0</v>
      </c>
      <c r="W151" s="128">
        <v>0</v>
      </c>
      <c r="X151" s="128">
        <v>0</v>
      </c>
      <c r="Y151" s="122" t="s">
        <v>51</v>
      </c>
      <c r="Z151" s="122" t="s">
        <v>51</v>
      </c>
      <c r="AA151" s="122" t="s">
        <v>51</v>
      </c>
      <c r="AB151" s="122" t="s">
        <v>51</v>
      </c>
      <c r="AC151" s="122" t="s">
        <v>51</v>
      </c>
      <c r="AD151" s="122" t="s">
        <v>51</v>
      </c>
      <c r="AE151" s="128" t="s">
        <v>51</v>
      </c>
      <c r="AF151" s="122" t="s">
        <v>113</v>
      </c>
      <c r="AG151" s="122" t="s">
        <v>51</v>
      </c>
      <c r="AH151" s="129"/>
    </row>
    <row r="152" spans="2:34" s="38" customFormat="1" ht="29.25" customHeight="1" x14ac:dyDescent="0.25">
      <c r="B152" s="312"/>
      <c r="C152" s="292"/>
      <c r="D152" s="292"/>
      <c r="E152" s="122">
        <v>2025</v>
      </c>
      <c r="F152" s="122" t="s">
        <v>50</v>
      </c>
      <c r="G152" s="122" t="s">
        <v>251</v>
      </c>
      <c r="H152" s="123">
        <v>42864</v>
      </c>
      <c r="I152" s="122" t="s">
        <v>113</v>
      </c>
      <c r="J152" s="122" t="s">
        <v>255</v>
      </c>
      <c r="K152" s="124" t="s">
        <v>256</v>
      </c>
      <c r="L152" s="122" t="s">
        <v>113</v>
      </c>
      <c r="M152" s="125">
        <v>43132</v>
      </c>
      <c r="N152" s="116" t="s">
        <v>254</v>
      </c>
      <c r="O152" s="126">
        <v>44932</v>
      </c>
      <c r="P152" s="127">
        <v>45778</v>
      </c>
      <c r="Q152" s="128">
        <v>0</v>
      </c>
      <c r="R152" s="128">
        <v>0</v>
      </c>
      <c r="S152" s="128">
        <v>76</v>
      </c>
      <c r="T152" s="128">
        <v>76</v>
      </c>
      <c r="U152" s="128">
        <v>0</v>
      </c>
      <c r="V152" s="128">
        <v>0</v>
      </c>
      <c r="W152" s="128">
        <v>2</v>
      </c>
      <c r="X152" s="128">
        <v>2</v>
      </c>
      <c r="Y152" s="122" t="s">
        <v>51</v>
      </c>
      <c r="Z152" s="122" t="s">
        <v>51</v>
      </c>
      <c r="AA152" s="122" t="s">
        <v>51</v>
      </c>
      <c r="AB152" s="122" t="s">
        <v>51</v>
      </c>
      <c r="AC152" s="122" t="s">
        <v>51</v>
      </c>
      <c r="AD152" s="122" t="s">
        <v>51</v>
      </c>
      <c r="AE152" s="128" t="s">
        <v>51</v>
      </c>
      <c r="AF152" s="122" t="s">
        <v>113</v>
      </c>
      <c r="AG152" s="122" t="s">
        <v>51</v>
      </c>
      <c r="AH152" s="129"/>
    </row>
    <row r="153" spans="2:34" s="38" customFormat="1" ht="29.25" customHeight="1" x14ac:dyDescent="0.25">
      <c r="B153" s="312"/>
      <c r="C153" s="292"/>
      <c r="D153" s="292"/>
      <c r="E153" s="117">
        <f>+E152</f>
        <v>2025</v>
      </c>
      <c r="F153" s="300" t="s">
        <v>47</v>
      </c>
      <c r="G153" s="300"/>
      <c r="H153" s="300"/>
      <c r="I153" s="300"/>
      <c r="J153" s="300"/>
      <c r="K153" s="300"/>
      <c r="L153" s="300"/>
      <c r="M153" s="300"/>
      <c r="N153" s="300"/>
      <c r="O153" s="300"/>
      <c r="P153" s="118"/>
      <c r="Q153" s="119">
        <f>SUM(Q151:Q152)</f>
        <v>0</v>
      </c>
      <c r="R153" s="119">
        <f t="shared" ref="R153:X153" si="49">SUM(R151:R152)</f>
        <v>0</v>
      </c>
      <c r="S153" s="119">
        <f t="shared" si="49"/>
        <v>186</v>
      </c>
      <c r="T153" s="119">
        <f t="shared" si="49"/>
        <v>186</v>
      </c>
      <c r="U153" s="119">
        <f t="shared" si="49"/>
        <v>0</v>
      </c>
      <c r="V153" s="119">
        <f t="shared" si="49"/>
        <v>0</v>
      </c>
      <c r="W153" s="119">
        <f t="shared" si="49"/>
        <v>2</v>
      </c>
      <c r="X153" s="119">
        <f t="shared" si="49"/>
        <v>2</v>
      </c>
      <c r="Y153" s="117"/>
      <c r="Z153" s="117"/>
      <c r="AA153" s="117"/>
      <c r="AB153" s="117"/>
      <c r="AC153" s="117"/>
      <c r="AD153" s="117"/>
      <c r="AE153" s="119" t="str">
        <f>+AE152</f>
        <v>N/A</v>
      </c>
      <c r="AF153" s="120"/>
      <c r="AG153" s="120"/>
      <c r="AH153" s="121"/>
    </row>
    <row r="154" spans="2:34" s="38" customFormat="1" ht="29.25" customHeight="1" x14ac:dyDescent="0.25">
      <c r="B154" s="312"/>
      <c r="C154" s="292" t="s">
        <v>257</v>
      </c>
      <c r="D154" s="292"/>
      <c r="E154" s="116">
        <v>2030</v>
      </c>
      <c r="F154" s="116" t="s">
        <v>50</v>
      </c>
      <c r="G154" s="122" t="s">
        <v>258</v>
      </c>
      <c r="H154" s="122" t="s">
        <v>258</v>
      </c>
      <c r="I154" s="122" t="s">
        <v>113</v>
      </c>
      <c r="J154" s="122" t="s">
        <v>259</v>
      </c>
      <c r="K154" s="124" t="s">
        <v>260</v>
      </c>
      <c r="L154" s="122" t="s">
        <v>113</v>
      </c>
      <c r="M154" s="125">
        <v>46478</v>
      </c>
      <c r="N154" s="116" t="s">
        <v>261</v>
      </c>
      <c r="O154" s="116" t="s">
        <v>262</v>
      </c>
      <c r="P154" s="127">
        <v>11140</v>
      </c>
      <c r="Q154" s="128" t="s">
        <v>113</v>
      </c>
      <c r="R154" s="128" t="s">
        <v>113</v>
      </c>
      <c r="S154" s="128">
        <v>170</v>
      </c>
      <c r="T154" s="128">
        <v>170</v>
      </c>
      <c r="U154" s="128">
        <v>0</v>
      </c>
      <c r="V154" s="128">
        <v>0</v>
      </c>
      <c r="W154" s="128">
        <v>170</v>
      </c>
      <c r="X154" s="128">
        <v>170</v>
      </c>
      <c r="Y154" s="122" t="s">
        <v>113</v>
      </c>
      <c r="Z154" s="122" t="s">
        <v>113</v>
      </c>
      <c r="AA154" s="122" t="s">
        <v>113</v>
      </c>
      <c r="AB154" s="122" t="s">
        <v>113</v>
      </c>
      <c r="AC154" s="122" t="s">
        <v>113</v>
      </c>
      <c r="AD154" s="122" t="s">
        <v>113</v>
      </c>
      <c r="AE154" s="140" t="s">
        <v>113</v>
      </c>
      <c r="AF154" s="122">
        <v>5</v>
      </c>
      <c r="AG154" s="122" t="s">
        <v>51</v>
      </c>
      <c r="AH154" s="129"/>
    </row>
    <row r="155" spans="2:34" s="38" customFormat="1" ht="29.25" customHeight="1" x14ac:dyDescent="0.25">
      <c r="B155" s="312"/>
      <c r="C155" s="292"/>
      <c r="D155" s="292"/>
      <c r="E155" s="116">
        <v>2030</v>
      </c>
      <c r="F155" s="116" t="s">
        <v>50</v>
      </c>
      <c r="G155" s="122" t="s">
        <v>258</v>
      </c>
      <c r="H155" s="122" t="s">
        <v>258</v>
      </c>
      <c r="I155" s="122" t="s">
        <v>113</v>
      </c>
      <c r="J155" s="122" t="s">
        <v>259</v>
      </c>
      <c r="K155" s="124" t="s">
        <v>263</v>
      </c>
      <c r="L155" s="122" t="s">
        <v>113</v>
      </c>
      <c r="M155" s="125">
        <v>46478</v>
      </c>
      <c r="N155" s="116" t="s">
        <v>261</v>
      </c>
      <c r="O155" s="116" t="s">
        <v>262</v>
      </c>
      <c r="P155" s="127">
        <v>11140</v>
      </c>
      <c r="Q155" s="128" t="s">
        <v>113</v>
      </c>
      <c r="R155" s="128" t="s">
        <v>113</v>
      </c>
      <c r="S155" s="128">
        <v>229</v>
      </c>
      <c r="T155" s="128">
        <v>229</v>
      </c>
      <c r="U155" s="128">
        <v>0</v>
      </c>
      <c r="V155" s="128">
        <v>0</v>
      </c>
      <c r="W155" s="128">
        <v>229</v>
      </c>
      <c r="X155" s="128">
        <v>229</v>
      </c>
      <c r="Y155" s="122" t="s">
        <v>113</v>
      </c>
      <c r="Z155" s="122" t="s">
        <v>113</v>
      </c>
      <c r="AA155" s="122" t="s">
        <v>113</v>
      </c>
      <c r="AB155" s="122" t="s">
        <v>113</v>
      </c>
      <c r="AC155" s="122" t="s">
        <v>113</v>
      </c>
      <c r="AD155" s="122" t="s">
        <v>113</v>
      </c>
      <c r="AE155" s="140" t="s">
        <v>113</v>
      </c>
      <c r="AF155" s="122">
        <v>5</v>
      </c>
      <c r="AG155" s="122" t="s">
        <v>51</v>
      </c>
      <c r="AH155" s="129"/>
    </row>
    <row r="156" spans="2:34" s="38" customFormat="1" ht="29.25" customHeight="1" x14ac:dyDescent="0.25">
      <c r="B156" s="312"/>
      <c r="C156" s="292"/>
      <c r="D156" s="292"/>
      <c r="E156" s="117">
        <f>+E155</f>
        <v>2030</v>
      </c>
      <c r="F156" s="300" t="s">
        <v>47</v>
      </c>
      <c r="G156" s="300"/>
      <c r="H156" s="300"/>
      <c r="I156" s="300"/>
      <c r="J156" s="300"/>
      <c r="K156" s="300"/>
      <c r="L156" s="300"/>
      <c r="M156" s="300"/>
      <c r="N156" s="300"/>
      <c r="O156" s="300"/>
      <c r="P156" s="118"/>
      <c r="Q156" s="119">
        <f>SUM(Q154:Q155)</f>
        <v>0</v>
      </c>
      <c r="R156" s="119">
        <f t="shared" ref="R156:X156" si="50">SUM(R154:R155)</f>
        <v>0</v>
      </c>
      <c r="S156" s="119">
        <f t="shared" si="50"/>
        <v>399</v>
      </c>
      <c r="T156" s="119">
        <f t="shared" si="50"/>
        <v>399</v>
      </c>
      <c r="U156" s="119">
        <f t="shared" si="50"/>
        <v>0</v>
      </c>
      <c r="V156" s="119">
        <f t="shared" si="50"/>
        <v>0</v>
      </c>
      <c r="W156" s="119">
        <f t="shared" si="50"/>
        <v>399</v>
      </c>
      <c r="X156" s="119">
        <f t="shared" si="50"/>
        <v>399</v>
      </c>
      <c r="Y156" s="117"/>
      <c r="Z156" s="117"/>
      <c r="AA156" s="117"/>
      <c r="AB156" s="117"/>
      <c r="AC156" s="117"/>
      <c r="AD156" s="117"/>
      <c r="AE156" s="119" t="str">
        <f>+AE155</f>
        <v>NA</v>
      </c>
      <c r="AF156" s="120"/>
      <c r="AG156" s="120"/>
      <c r="AH156" s="121"/>
    </row>
    <row r="157" spans="2:34" s="38" customFormat="1" ht="29.25" customHeight="1" x14ac:dyDescent="0.25">
      <c r="B157" s="312"/>
      <c r="C157" s="292"/>
      <c r="D157" s="292"/>
      <c r="E157" s="116">
        <v>2029</v>
      </c>
      <c r="F157" s="116" t="s">
        <v>50</v>
      </c>
      <c r="G157" s="122" t="s">
        <v>258</v>
      </c>
      <c r="H157" s="122" t="s">
        <v>258</v>
      </c>
      <c r="I157" s="122" t="s">
        <v>113</v>
      </c>
      <c r="J157" s="122" t="s">
        <v>259</v>
      </c>
      <c r="K157" s="124" t="s">
        <v>264</v>
      </c>
      <c r="L157" s="122" t="s">
        <v>113</v>
      </c>
      <c r="M157" s="125">
        <v>45901</v>
      </c>
      <c r="N157" s="116" t="s">
        <v>261</v>
      </c>
      <c r="O157" s="116" t="s">
        <v>262</v>
      </c>
      <c r="P157" s="127">
        <v>47192</v>
      </c>
      <c r="Q157" s="128" t="s">
        <v>113</v>
      </c>
      <c r="R157" s="128" t="s">
        <v>113</v>
      </c>
      <c r="S157" s="128">
        <v>209</v>
      </c>
      <c r="T157" s="128">
        <v>209</v>
      </c>
      <c r="U157" s="128">
        <v>0</v>
      </c>
      <c r="V157" s="128">
        <v>0</v>
      </c>
      <c r="W157" s="128">
        <v>209</v>
      </c>
      <c r="X157" s="128">
        <v>209</v>
      </c>
      <c r="Y157" s="122" t="s">
        <v>113</v>
      </c>
      <c r="Z157" s="122" t="s">
        <v>113</v>
      </c>
      <c r="AA157" s="122" t="s">
        <v>113</v>
      </c>
      <c r="AB157" s="122" t="s">
        <v>113</v>
      </c>
      <c r="AC157" s="122" t="s">
        <v>113</v>
      </c>
      <c r="AD157" s="122" t="s">
        <v>113</v>
      </c>
      <c r="AE157" s="140" t="s">
        <v>113</v>
      </c>
      <c r="AF157" s="122">
        <v>5</v>
      </c>
      <c r="AG157" s="122" t="s">
        <v>51</v>
      </c>
      <c r="AH157" s="129"/>
    </row>
    <row r="158" spans="2:34" s="38" customFormat="1" ht="29.25" customHeight="1" x14ac:dyDescent="0.25">
      <c r="B158" s="312"/>
      <c r="C158" s="292"/>
      <c r="D158" s="292"/>
      <c r="E158" s="116">
        <v>2029</v>
      </c>
      <c r="F158" s="116" t="s">
        <v>50</v>
      </c>
      <c r="G158" s="122" t="s">
        <v>258</v>
      </c>
      <c r="H158" s="122" t="s">
        <v>258</v>
      </c>
      <c r="I158" s="122" t="s">
        <v>113</v>
      </c>
      <c r="J158" s="122" t="s">
        <v>259</v>
      </c>
      <c r="K158" s="124" t="s">
        <v>265</v>
      </c>
      <c r="L158" s="122" t="s">
        <v>113</v>
      </c>
      <c r="M158" s="125">
        <v>46113</v>
      </c>
      <c r="N158" s="116" t="s">
        <v>261</v>
      </c>
      <c r="O158" s="116" t="s">
        <v>262</v>
      </c>
      <c r="P158" s="127">
        <v>47362</v>
      </c>
      <c r="Q158" s="128" t="s">
        <v>113</v>
      </c>
      <c r="R158" s="128" t="s">
        <v>113</v>
      </c>
      <c r="S158" s="128">
        <v>180</v>
      </c>
      <c r="T158" s="128">
        <v>180</v>
      </c>
      <c r="U158" s="128">
        <v>0</v>
      </c>
      <c r="V158" s="128">
        <v>0</v>
      </c>
      <c r="W158" s="128">
        <v>180</v>
      </c>
      <c r="X158" s="128">
        <v>180</v>
      </c>
      <c r="Y158" s="122" t="s">
        <v>113</v>
      </c>
      <c r="Z158" s="122" t="s">
        <v>113</v>
      </c>
      <c r="AA158" s="122" t="s">
        <v>113</v>
      </c>
      <c r="AB158" s="122" t="s">
        <v>113</v>
      </c>
      <c r="AC158" s="122" t="s">
        <v>113</v>
      </c>
      <c r="AD158" s="122" t="s">
        <v>113</v>
      </c>
      <c r="AE158" s="140" t="s">
        <v>113</v>
      </c>
      <c r="AF158" s="122">
        <v>5</v>
      </c>
      <c r="AG158" s="122" t="s">
        <v>51</v>
      </c>
      <c r="AH158" s="129"/>
    </row>
    <row r="159" spans="2:34" s="38" customFormat="1" ht="29.25" customHeight="1" x14ac:dyDescent="0.25">
      <c r="B159" s="312"/>
      <c r="C159" s="292"/>
      <c r="D159" s="292"/>
      <c r="E159" s="116">
        <v>2029</v>
      </c>
      <c r="F159" s="116" t="s">
        <v>50</v>
      </c>
      <c r="G159" s="122" t="s">
        <v>258</v>
      </c>
      <c r="H159" s="122" t="s">
        <v>258</v>
      </c>
      <c r="I159" s="122" t="s">
        <v>113</v>
      </c>
      <c r="J159" s="122" t="s">
        <v>259</v>
      </c>
      <c r="K159" s="124" t="s">
        <v>266</v>
      </c>
      <c r="L159" s="122" t="s">
        <v>113</v>
      </c>
      <c r="M159" s="125">
        <v>46113</v>
      </c>
      <c r="N159" s="116" t="s">
        <v>261</v>
      </c>
      <c r="O159" s="116" t="s">
        <v>262</v>
      </c>
      <c r="P159" s="127">
        <v>47362</v>
      </c>
      <c r="Q159" s="128" t="s">
        <v>113</v>
      </c>
      <c r="R159" s="128" t="s">
        <v>113</v>
      </c>
      <c r="S159" s="128">
        <v>260</v>
      </c>
      <c r="T159" s="128">
        <v>260</v>
      </c>
      <c r="U159" s="128">
        <v>0</v>
      </c>
      <c r="V159" s="128">
        <v>0</v>
      </c>
      <c r="W159" s="128">
        <v>260</v>
      </c>
      <c r="X159" s="128">
        <v>260</v>
      </c>
      <c r="Y159" s="122" t="s">
        <v>113</v>
      </c>
      <c r="Z159" s="122" t="s">
        <v>113</v>
      </c>
      <c r="AA159" s="122" t="s">
        <v>113</v>
      </c>
      <c r="AB159" s="122" t="s">
        <v>113</v>
      </c>
      <c r="AC159" s="122" t="s">
        <v>113</v>
      </c>
      <c r="AD159" s="122" t="s">
        <v>113</v>
      </c>
      <c r="AE159" s="140" t="s">
        <v>113</v>
      </c>
      <c r="AF159" s="122">
        <v>5</v>
      </c>
      <c r="AG159" s="122" t="s">
        <v>51</v>
      </c>
      <c r="AH159" s="129"/>
    </row>
    <row r="160" spans="2:34" s="38" customFormat="1" ht="29.25" customHeight="1" x14ac:dyDescent="0.25">
      <c r="B160" s="312"/>
      <c r="C160" s="292"/>
      <c r="D160" s="292"/>
      <c r="E160" s="117">
        <f>+E159</f>
        <v>2029</v>
      </c>
      <c r="F160" s="300" t="s">
        <v>47</v>
      </c>
      <c r="G160" s="300"/>
      <c r="H160" s="300"/>
      <c r="I160" s="300"/>
      <c r="J160" s="300"/>
      <c r="K160" s="300"/>
      <c r="L160" s="300"/>
      <c r="M160" s="300"/>
      <c r="N160" s="300"/>
      <c r="O160" s="300"/>
      <c r="P160" s="118"/>
      <c r="Q160" s="119">
        <f>SUM(Q157:Q159)</f>
        <v>0</v>
      </c>
      <c r="R160" s="119">
        <f t="shared" ref="R160:X160" si="51">SUM(R158:R159)</f>
        <v>0</v>
      </c>
      <c r="S160" s="119">
        <f t="shared" si="51"/>
        <v>440</v>
      </c>
      <c r="T160" s="119">
        <f t="shared" si="51"/>
        <v>440</v>
      </c>
      <c r="U160" s="119">
        <f t="shared" si="51"/>
        <v>0</v>
      </c>
      <c r="V160" s="119">
        <f t="shared" si="51"/>
        <v>0</v>
      </c>
      <c r="W160" s="119">
        <f t="shared" si="51"/>
        <v>440</v>
      </c>
      <c r="X160" s="119">
        <f t="shared" si="51"/>
        <v>440</v>
      </c>
      <c r="Y160" s="117"/>
      <c r="Z160" s="117"/>
      <c r="AA160" s="117"/>
      <c r="AB160" s="117"/>
      <c r="AC160" s="117"/>
      <c r="AD160" s="117"/>
      <c r="AE160" s="119" t="str">
        <f>+AE159</f>
        <v>NA</v>
      </c>
      <c r="AF160" s="120"/>
      <c r="AG160" s="120"/>
      <c r="AH160" s="121"/>
    </row>
    <row r="161" spans="2:34" s="38" customFormat="1" ht="29.25" customHeight="1" x14ac:dyDescent="0.25">
      <c r="B161" s="312"/>
      <c r="C161" s="292"/>
      <c r="D161" s="292"/>
      <c r="E161" s="116">
        <v>2028</v>
      </c>
      <c r="F161" s="116" t="s">
        <v>50</v>
      </c>
      <c r="G161" s="122" t="s">
        <v>258</v>
      </c>
      <c r="H161" s="122" t="s">
        <v>258</v>
      </c>
      <c r="I161" s="122" t="s">
        <v>113</v>
      </c>
      <c r="J161" s="122" t="s">
        <v>259</v>
      </c>
      <c r="K161" s="124" t="s">
        <v>267</v>
      </c>
      <c r="L161" s="122" t="s">
        <v>113</v>
      </c>
      <c r="M161" s="125">
        <v>45717</v>
      </c>
      <c r="N161" s="116" t="s">
        <v>261</v>
      </c>
      <c r="O161" s="116" t="s">
        <v>262</v>
      </c>
      <c r="P161" s="127">
        <v>46997</v>
      </c>
      <c r="Q161" s="128" t="s">
        <v>113</v>
      </c>
      <c r="R161" s="128" t="s">
        <v>113</v>
      </c>
      <c r="S161" s="128">
        <v>140</v>
      </c>
      <c r="T161" s="128">
        <v>140</v>
      </c>
      <c r="U161" s="128">
        <v>0</v>
      </c>
      <c r="V161" s="128">
        <v>0</v>
      </c>
      <c r="W161" s="128">
        <v>140</v>
      </c>
      <c r="X161" s="128">
        <v>140</v>
      </c>
      <c r="Y161" s="122" t="s">
        <v>113</v>
      </c>
      <c r="Z161" s="122" t="s">
        <v>113</v>
      </c>
      <c r="AA161" s="122" t="s">
        <v>113</v>
      </c>
      <c r="AB161" s="122" t="s">
        <v>113</v>
      </c>
      <c r="AC161" s="122" t="s">
        <v>113</v>
      </c>
      <c r="AD161" s="122" t="s">
        <v>113</v>
      </c>
      <c r="AE161" s="140" t="s">
        <v>268</v>
      </c>
      <c r="AF161" s="122">
        <v>5</v>
      </c>
      <c r="AG161" s="122" t="s">
        <v>178</v>
      </c>
      <c r="AH161" s="129"/>
    </row>
    <row r="162" spans="2:34" s="38" customFormat="1" ht="29.25" customHeight="1" x14ac:dyDescent="0.25">
      <c r="B162" s="312"/>
      <c r="C162" s="292"/>
      <c r="D162" s="292"/>
      <c r="E162" s="116">
        <v>2028</v>
      </c>
      <c r="F162" s="116" t="s">
        <v>50</v>
      </c>
      <c r="G162" s="122" t="s">
        <v>258</v>
      </c>
      <c r="H162" s="122" t="s">
        <v>258</v>
      </c>
      <c r="I162" s="122" t="s">
        <v>113</v>
      </c>
      <c r="J162" s="122" t="s">
        <v>259</v>
      </c>
      <c r="K162" s="124" t="s">
        <v>269</v>
      </c>
      <c r="L162" s="122" t="s">
        <v>113</v>
      </c>
      <c r="M162" s="125">
        <v>45717</v>
      </c>
      <c r="N162" s="116" t="s">
        <v>261</v>
      </c>
      <c r="O162" s="116" t="s">
        <v>262</v>
      </c>
      <c r="P162" s="127">
        <v>46997</v>
      </c>
      <c r="Q162" s="128" t="s">
        <v>113</v>
      </c>
      <c r="R162" s="128" t="s">
        <v>113</v>
      </c>
      <c r="S162" s="128">
        <v>150</v>
      </c>
      <c r="T162" s="128">
        <v>150</v>
      </c>
      <c r="U162" s="128">
        <v>0</v>
      </c>
      <c r="V162" s="128">
        <v>0</v>
      </c>
      <c r="W162" s="128">
        <v>150</v>
      </c>
      <c r="X162" s="128">
        <v>150</v>
      </c>
      <c r="Y162" s="122" t="s">
        <v>113</v>
      </c>
      <c r="Z162" s="122" t="s">
        <v>113</v>
      </c>
      <c r="AA162" s="122" t="s">
        <v>113</v>
      </c>
      <c r="AB162" s="122" t="s">
        <v>113</v>
      </c>
      <c r="AC162" s="122" t="s">
        <v>113</v>
      </c>
      <c r="AD162" s="122" t="s">
        <v>113</v>
      </c>
      <c r="AE162" s="140" t="s">
        <v>113</v>
      </c>
      <c r="AF162" s="122">
        <v>5</v>
      </c>
      <c r="AG162" s="122" t="s">
        <v>51</v>
      </c>
      <c r="AH162" s="129"/>
    </row>
    <row r="163" spans="2:34" s="38" customFormat="1" ht="29.25" customHeight="1" x14ac:dyDescent="0.25">
      <c r="B163" s="312"/>
      <c r="C163" s="292"/>
      <c r="D163" s="292"/>
      <c r="E163" s="117">
        <f>+E162</f>
        <v>2028</v>
      </c>
      <c r="F163" s="300" t="s">
        <v>47</v>
      </c>
      <c r="G163" s="300"/>
      <c r="H163" s="300"/>
      <c r="I163" s="300"/>
      <c r="J163" s="300"/>
      <c r="K163" s="300"/>
      <c r="L163" s="300"/>
      <c r="M163" s="300"/>
      <c r="N163" s="300"/>
      <c r="O163" s="300"/>
      <c r="P163" s="118"/>
      <c r="Q163" s="119">
        <f>SUM(Q161:Q162)</f>
        <v>0</v>
      </c>
      <c r="R163" s="119">
        <f t="shared" ref="R163:X163" si="52">SUM(R161:R162)</f>
        <v>0</v>
      </c>
      <c r="S163" s="119">
        <f t="shared" si="52"/>
        <v>290</v>
      </c>
      <c r="T163" s="119">
        <f t="shared" si="52"/>
        <v>290</v>
      </c>
      <c r="U163" s="119">
        <f t="shared" si="52"/>
        <v>0</v>
      </c>
      <c r="V163" s="119">
        <f t="shared" si="52"/>
        <v>0</v>
      </c>
      <c r="W163" s="119">
        <f t="shared" si="52"/>
        <v>290</v>
      </c>
      <c r="X163" s="119">
        <f t="shared" si="52"/>
        <v>290</v>
      </c>
      <c r="Y163" s="117"/>
      <c r="Z163" s="117"/>
      <c r="AA163" s="117"/>
      <c r="AB163" s="117"/>
      <c r="AC163" s="117"/>
      <c r="AD163" s="117"/>
      <c r="AE163" s="119" t="str">
        <f>+AE162</f>
        <v>NA</v>
      </c>
      <c r="AF163" s="120"/>
      <c r="AG163" s="120"/>
      <c r="AH163" s="121"/>
    </row>
    <row r="164" spans="2:34" s="38" customFormat="1" ht="29.25" customHeight="1" x14ac:dyDescent="0.25">
      <c r="B164" s="312"/>
      <c r="C164" s="292" t="s">
        <v>270</v>
      </c>
      <c r="D164" s="292"/>
      <c r="E164" s="122">
        <v>2025</v>
      </c>
      <c r="F164" s="122" t="s">
        <v>50</v>
      </c>
      <c r="G164" s="122" t="s">
        <v>271</v>
      </c>
      <c r="H164" s="131">
        <v>43889</v>
      </c>
      <c r="I164" s="122" t="s">
        <v>113</v>
      </c>
      <c r="J164" s="122" t="s">
        <v>272</v>
      </c>
      <c r="K164" s="124" t="s">
        <v>273</v>
      </c>
      <c r="L164" s="122" t="s">
        <v>113</v>
      </c>
      <c r="M164" s="125">
        <v>44440</v>
      </c>
      <c r="N164" s="116" t="s">
        <v>274</v>
      </c>
      <c r="O164" s="132">
        <v>45590</v>
      </c>
      <c r="P164" s="127">
        <v>45731</v>
      </c>
      <c r="Q164" s="128" t="s">
        <v>113</v>
      </c>
      <c r="R164" s="128">
        <v>289</v>
      </c>
      <c r="S164" s="128" t="s">
        <v>113</v>
      </c>
      <c r="T164" s="128">
        <v>289</v>
      </c>
      <c r="U164" s="128">
        <v>0</v>
      </c>
      <c r="V164" s="128">
        <v>0</v>
      </c>
      <c r="W164" s="128">
        <v>0</v>
      </c>
      <c r="X164" s="128">
        <v>0</v>
      </c>
      <c r="Y164" s="122" t="s">
        <v>50</v>
      </c>
      <c r="Z164" s="122" t="s">
        <v>54</v>
      </c>
      <c r="AA164" s="122" t="s">
        <v>113</v>
      </c>
      <c r="AB164" s="122" t="s">
        <v>113</v>
      </c>
      <c r="AC164" s="122" t="s">
        <v>113</v>
      </c>
      <c r="AD164" s="122">
        <v>28</v>
      </c>
      <c r="AE164" s="307">
        <v>2963.71</v>
      </c>
      <c r="AF164" s="141">
        <v>1</v>
      </c>
      <c r="AG164" s="308">
        <v>45989</v>
      </c>
      <c r="AH164" s="129"/>
    </row>
    <row r="165" spans="2:34" s="38" customFormat="1" ht="29.25" customHeight="1" x14ac:dyDescent="0.25">
      <c r="B165" s="312"/>
      <c r="C165" s="292"/>
      <c r="D165" s="292"/>
      <c r="E165" s="122">
        <v>2025</v>
      </c>
      <c r="F165" s="122" t="s">
        <v>50</v>
      </c>
      <c r="G165" s="122" t="s">
        <v>271</v>
      </c>
      <c r="H165" s="131">
        <v>43889</v>
      </c>
      <c r="I165" s="122" t="s">
        <v>113</v>
      </c>
      <c r="J165" s="122" t="s">
        <v>272</v>
      </c>
      <c r="K165" s="124" t="s">
        <v>275</v>
      </c>
      <c r="L165" s="122" t="s">
        <v>113</v>
      </c>
      <c r="M165" s="125">
        <v>44440</v>
      </c>
      <c r="N165" s="116" t="s">
        <v>274</v>
      </c>
      <c r="O165" s="132">
        <v>45590</v>
      </c>
      <c r="P165" s="127">
        <v>45762</v>
      </c>
      <c r="Q165" s="128" t="s">
        <v>113</v>
      </c>
      <c r="R165" s="128">
        <v>24</v>
      </c>
      <c r="S165" s="128" t="s">
        <v>113</v>
      </c>
      <c r="T165" s="128">
        <v>24</v>
      </c>
      <c r="U165" s="128">
        <v>0</v>
      </c>
      <c r="V165" s="128">
        <v>0</v>
      </c>
      <c r="W165" s="128">
        <v>0</v>
      </c>
      <c r="X165" s="128">
        <v>0</v>
      </c>
      <c r="Y165" s="122" t="s">
        <v>50</v>
      </c>
      <c r="Z165" s="122" t="s">
        <v>54</v>
      </c>
      <c r="AA165" s="122" t="s">
        <v>113</v>
      </c>
      <c r="AB165" s="122" t="s">
        <v>113</v>
      </c>
      <c r="AC165" s="122" t="s">
        <v>113</v>
      </c>
      <c r="AD165" s="122">
        <v>28</v>
      </c>
      <c r="AE165" s="307"/>
      <c r="AF165" s="141">
        <v>1</v>
      </c>
      <c r="AG165" s="308"/>
      <c r="AH165" s="129"/>
    </row>
    <row r="166" spans="2:34" s="38" customFormat="1" ht="29.25" customHeight="1" x14ac:dyDescent="0.25">
      <c r="B166" s="312"/>
      <c r="C166" s="292"/>
      <c r="D166" s="292"/>
      <c r="E166" s="122">
        <v>2025</v>
      </c>
      <c r="F166" s="122" t="s">
        <v>50</v>
      </c>
      <c r="G166" s="122" t="s">
        <v>271</v>
      </c>
      <c r="H166" s="131">
        <v>43889</v>
      </c>
      <c r="I166" s="122" t="s">
        <v>113</v>
      </c>
      <c r="J166" s="122" t="s">
        <v>272</v>
      </c>
      <c r="K166" s="124" t="s">
        <v>276</v>
      </c>
      <c r="L166" s="122" t="s">
        <v>113</v>
      </c>
      <c r="M166" s="125">
        <v>44470</v>
      </c>
      <c r="N166" s="116" t="s">
        <v>274</v>
      </c>
      <c r="O166" s="132">
        <v>45590</v>
      </c>
      <c r="P166" s="127">
        <v>45853</v>
      </c>
      <c r="Q166" s="128" t="s">
        <v>113</v>
      </c>
      <c r="R166" s="128">
        <v>185</v>
      </c>
      <c r="S166" s="128" t="s">
        <v>113</v>
      </c>
      <c r="T166" s="128">
        <v>185</v>
      </c>
      <c r="U166" s="128">
        <v>0</v>
      </c>
      <c r="V166" s="128">
        <v>0</v>
      </c>
      <c r="W166" s="128">
        <v>0</v>
      </c>
      <c r="X166" s="128">
        <v>0</v>
      </c>
      <c r="Y166" s="122" t="s">
        <v>50</v>
      </c>
      <c r="Z166" s="122" t="s">
        <v>54</v>
      </c>
      <c r="AA166" s="122" t="s">
        <v>113</v>
      </c>
      <c r="AB166" s="122" t="s">
        <v>113</v>
      </c>
      <c r="AC166" s="122" t="s">
        <v>113</v>
      </c>
      <c r="AD166" s="122">
        <v>28</v>
      </c>
      <c r="AE166" s="307"/>
      <c r="AF166" s="141">
        <v>1</v>
      </c>
      <c r="AG166" s="308"/>
      <c r="AH166" s="129"/>
    </row>
    <row r="167" spans="2:34" s="38" customFormat="1" ht="29.25" customHeight="1" x14ac:dyDescent="0.25">
      <c r="B167" s="312"/>
      <c r="C167" s="292"/>
      <c r="D167" s="292"/>
      <c r="E167" s="122">
        <v>2025</v>
      </c>
      <c r="F167" s="122" t="s">
        <v>50</v>
      </c>
      <c r="G167" s="122" t="s">
        <v>271</v>
      </c>
      <c r="H167" s="131">
        <v>43889</v>
      </c>
      <c r="I167" s="122" t="s">
        <v>113</v>
      </c>
      <c r="J167" s="122" t="s">
        <v>272</v>
      </c>
      <c r="K167" s="124" t="s">
        <v>277</v>
      </c>
      <c r="L167" s="122" t="s">
        <v>113</v>
      </c>
      <c r="M167" s="125">
        <v>44440</v>
      </c>
      <c r="N167" s="116" t="s">
        <v>274</v>
      </c>
      <c r="O167" s="132">
        <v>45590</v>
      </c>
      <c r="P167" s="127">
        <v>45884</v>
      </c>
      <c r="Q167" s="128">
        <v>12</v>
      </c>
      <c r="R167" s="128">
        <v>238</v>
      </c>
      <c r="S167" s="128" t="s">
        <v>113</v>
      </c>
      <c r="T167" s="128">
        <v>249</v>
      </c>
      <c r="U167" s="128">
        <v>0</v>
      </c>
      <c r="V167" s="128">
        <v>0</v>
      </c>
      <c r="W167" s="128">
        <v>0</v>
      </c>
      <c r="X167" s="128">
        <v>0</v>
      </c>
      <c r="Y167" s="122" t="s">
        <v>50</v>
      </c>
      <c r="Z167" s="122" t="s">
        <v>54</v>
      </c>
      <c r="AA167" s="122" t="s">
        <v>113</v>
      </c>
      <c r="AB167" s="122">
        <v>28</v>
      </c>
      <c r="AC167" s="122" t="s">
        <v>113</v>
      </c>
      <c r="AD167" s="122">
        <v>28</v>
      </c>
      <c r="AE167" s="307"/>
      <c r="AF167" s="141">
        <v>1</v>
      </c>
      <c r="AG167" s="308"/>
      <c r="AH167" s="129"/>
    </row>
    <row r="168" spans="2:34" s="38" customFormat="1" ht="29.25" customHeight="1" x14ac:dyDescent="0.25">
      <c r="B168" s="312"/>
      <c r="C168" s="292"/>
      <c r="D168" s="292"/>
      <c r="E168" s="122">
        <v>2025</v>
      </c>
      <c r="F168" s="122" t="s">
        <v>50</v>
      </c>
      <c r="G168" s="122" t="s">
        <v>271</v>
      </c>
      <c r="H168" s="131">
        <v>43889</v>
      </c>
      <c r="I168" s="122" t="s">
        <v>113</v>
      </c>
      <c r="J168" s="122" t="s">
        <v>278</v>
      </c>
      <c r="K168" s="124" t="s">
        <v>278</v>
      </c>
      <c r="L168" s="122" t="s">
        <v>113</v>
      </c>
      <c r="M168" s="125">
        <v>44666</v>
      </c>
      <c r="N168" s="116"/>
      <c r="O168" s="116"/>
      <c r="P168" s="127">
        <v>45731</v>
      </c>
      <c r="Q168" s="128">
        <v>65</v>
      </c>
      <c r="R168" s="128" t="s">
        <v>113</v>
      </c>
      <c r="S168" s="128" t="s">
        <v>113</v>
      </c>
      <c r="T168" s="128">
        <v>65</v>
      </c>
      <c r="U168" s="128">
        <v>0</v>
      </c>
      <c r="V168" s="128">
        <v>0</v>
      </c>
      <c r="W168" s="128">
        <v>0</v>
      </c>
      <c r="X168" s="128">
        <v>0</v>
      </c>
      <c r="Y168" s="122" t="s">
        <v>50</v>
      </c>
      <c r="Z168" s="122" t="s">
        <v>54</v>
      </c>
      <c r="AA168" s="122" t="s">
        <v>113</v>
      </c>
      <c r="AB168" s="122">
        <v>28</v>
      </c>
      <c r="AC168" s="122" t="s">
        <v>113</v>
      </c>
      <c r="AD168" s="122" t="s">
        <v>113</v>
      </c>
      <c r="AE168" s="143">
        <v>2963.71</v>
      </c>
      <c r="AF168" s="141" t="s">
        <v>113</v>
      </c>
      <c r="AG168" s="142">
        <v>45989</v>
      </c>
      <c r="AH168" s="129"/>
    </row>
    <row r="169" spans="2:34" s="26" customFormat="1" ht="29.25" customHeight="1" thickBot="1" x14ac:dyDescent="0.3">
      <c r="B169" s="313"/>
      <c r="C169" s="305"/>
      <c r="D169" s="305"/>
      <c r="E169" s="134">
        <f>+E168</f>
        <v>2025</v>
      </c>
      <c r="F169" s="306" t="s">
        <v>47</v>
      </c>
      <c r="G169" s="306"/>
      <c r="H169" s="306"/>
      <c r="I169" s="306"/>
      <c r="J169" s="306"/>
      <c r="K169" s="306"/>
      <c r="L169" s="306"/>
      <c r="M169" s="306"/>
      <c r="N169" s="306"/>
      <c r="O169" s="306"/>
      <c r="P169" s="135"/>
      <c r="Q169" s="136">
        <f>SUM(Q164:Q168)</f>
        <v>77</v>
      </c>
      <c r="R169" s="136">
        <f t="shared" ref="R169:X169" si="53">SUM(R164:R168)</f>
        <v>736</v>
      </c>
      <c r="S169" s="136">
        <f t="shared" si="53"/>
        <v>0</v>
      </c>
      <c r="T169" s="136">
        <f t="shared" si="53"/>
        <v>812</v>
      </c>
      <c r="U169" s="136">
        <f t="shared" si="53"/>
        <v>0</v>
      </c>
      <c r="V169" s="136">
        <f t="shared" si="53"/>
        <v>0</v>
      </c>
      <c r="W169" s="136">
        <f t="shared" si="53"/>
        <v>0</v>
      </c>
      <c r="X169" s="136">
        <f t="shared" si="53"/>
        <v>0</v>
      </c>
      <c r="Y169" s="134"/>
      <c r="Z169" s="134"/>
      <c r="AA169" s="134"/>
      <c r="AB169" s="134"/>
      <c r="AC169" s="134"/>
      <c r="AD169" s="134"/>
      <c r="AE169" s="136">
        <f>+AE168+AE164</f>
        <v>5927.42</v>
      </c>
      <c r="AF169" s="137"/>
      <c r="AG169" s="137"/>
      <c r="AH169" s="138"/>
    </row>
  </sheetData>
  <mergeCells count="142">
    <mergeCell ref="B139:AH139"/>
    <mergeCell ref="AE164:AE167"/>
    <mergeCell ref="AG164:AG167"/>
    <mergeCell ref="F169:O169"/>
    <mergeCell ref="AE148:AE149"/>
    <mergeCell ref="AG148:AG149"/>
    <mergeCell ref="F150:O150"/>
    <mergeCell ref="C151:C153"/>
    <mergeCell ref="F153:O153"/>
    <mergeCell ref="C154:C163"/>
    <mergeCell ref="F156:O156"/>
    <mergeCell ref="F160:O160"/>
    <mergeCell ref="F163:O163"/>
    <mergeCell ref="B140:B169"/>
    <mergeCell ref="C140:C143"/>
    <mergeCell ref="D140:D169"/>
    <mergeCell ref="F143:O143"/>
    <mergeCell ref="C144:C147"/>
    <mergeCell ref="F147:O147"/>
    <mergeCell ref="C148:C150"/>
    <mergeCell ref="C164:C169"/>
    <mergeCell ref="B107:AH107"/>
    <mergeCell ref="B108:B138"/>
    <mergeCell ref="C108:C122"/>
    <mergeCell ref="D108:D122"/>
    <mergeCell ref="F110:O110"/>
    <mergeCell ref="F114:O114"/>
    <mergeCell ref="F117:O117"/>
    <mergeCell ref="F122:O122"/>
    <mergeCell ref="C123:C136"/>
    <mergeCell ref="D123:D136"/>
    <mergeCell ref="F127:O127"/>
    <mergeCell ref="F136:O136"/>
    <mergeCell ref="C137:C138"/>
    <mergeCell ref="D137:D138"/>
    <mergeCell ref="F138:O138"/>
    <mergeCell ref="B101:AH101"/>
    <mergeCell ref="B102:B106"/>
    <mergeCell ref="C102:C106"/>
    <mergeCell ref="D102:D106"/>
    <mergeCell ref="F103:O103"/>
    <mergeCell ref="F106:O106"/>
    <mergeCell ref="B81:AH81"/>
    <mergeCell ref="B82:B100"/>
    <mergeCell ref="C82:C100"/>
    <mergeCell ref="D82:D100"/>
    <mergeCell ref="F84:O84"/>
    <mergeCell ref="F87:O87"/>
    <mergeCell ref="F93:O93"/>
    <mergeCell ref="F96:O96"/>
    <mergeCell ref="T97:T99"/>
    <mergeCell ref="F100:O100"/>
    <mergeCell ref="B76:AH76"/>
    <mergeCell ref="B77:B80"/>
    <mergeCell ref="C77:C80"/>
    <mergeCell ref="D77:D80"/>
    <mergeCell ref="F78:O78"/>
    <mergeCell ref="F80:O80"/>
    <mergeCell ref="B68:AH68"/>
    <mergeCell ref="B69:B75"/>
    <mergeCell ref="C69:C75"/>
    <mergeCell ref="D69:D75"/>
    <mergeCell ref="F70:O70"/>
    <mergeCell ref="F73:O73"/>
    <mergeCell ref="F75:O75"/>
    <mergeCell ref="B54:AH54"/>
    <mergeCell ref="B55:B67"/>
    <mergeCell ref="C55:C67"/>
    <mergeCell ref="D55:D67"/>
    <mergeCell ref="F57:O57"/>
    <mergeCell ref="F59:O59"/>
    <mergeCell ref="F61:O61"/>
    <mergeCell ref="F63:O63"/>
    <mergeCell ref="F65:O65"/>
    <mergeCell ref="F67:O67"/>
    <mergeCell ref="B51:AH51"/>
    <mergeCell ref="B52:B53"/>
    <mergeCell ref="C52:C53"/>
    <mergeCell ref="D52:D53"/>
    <mergeCell ref="F53:O53"/>
    <mergeCell ref="AB46:AB49"/>
    <mergeCell ref="AC46:AC49"/>
    <mergeCell ref="AD46:AD49"/>
    <mergeCell ref="AH46:AH49"/>
    <mergeCell ref="I47:I49"/>
    <mergeCell ref="J47:J49"/>
    <mergeCell ref="K47:K49"/>
    <mergeCell ref="M47:M49"/>
    <mergeCell ref="P47:P49"/>
    <mergeCell ref="T47:T49"/>
    <mergeCell ref="V46:V49"/>
    <mergeCell ref="W46:W49"/>
    <mergeCell ref="X46:X49"/>
    <mergeCell ref="Y46:Y49"/>
    <mergeCell ref="Z46:Z49"/>
    <mergeCell ref="AA46:AA49"/>
    <mergeCell ref="B45:AH45"/>
    <mergeCell ref="B46:B50"/>
    <mergeCell ref="C46:C50"/>
    <mergeCell ref="D46:D50"/>
    <mergeCell ref="G46:H49"/>
    <mergeCell ref="N46:O49"/>
    <mergeCell ref="U46:U49"/>
    <mergeCell ref="AE47:AE49"/>
    <mergeCell ref="AF47:AF49"/>
    <mergeCell ref="AG47:AG49"/>
    <mergeCell ref="F50:O50"/>
    <mergeCell ref="B22:AH22"/>
    <mergeCell ref="B23:B44"/>
    <mergeCell ref="C23:C44"/>
    <mergeCell ref="D23:D44"/>
    <mergeCell ref="F27:O27"/>
    <mergeCell ref="I28:I35"/>
    <mergeCell ref="J28:J35"/>
    <mergeCell ref="I36:I39"/>
    <mergeCell ref="J36:J39"/>
    <mergeCell ref="I41:I43"/>
    <mergeCell ref="J41:J43"/>
    <mergeCell ref="F44:O44"/>
    <mergeCell ref="B10:B11"/>
    <mergeCell ref="C10:C11"/>
    <mergeCell ref="D10:D11"/>
    <mergeCell ref="F11:H11"/>
    <mergeCell ref="B12:AH12"/>
    <mergeCell ref="B13:B21"/>
    <mergeCell ref="C13:C21"/>
    <mergeCell ref="D13:D21"/>
    <mergeCell ref="F17:O17"/>
    <mergeCell ref="F19:O19"/>
    <mergeCell ref="F21:O21"/>
    <mergeCell ref="AE5:AG5"/>
    <mergeCell ref="B7:B8"/>
    <mergeCell ref="C7:C8"/>
    <mergeCell ref="D7:D8"/>
    <mergeCell ref="F8:H8"/>
    <mergeCell ref="B9:AH9"/>
    <mergeCell ref="B2:C2"/>
    <mergeCell ref="G2:V2"/>
    <mergeCell ref="B5:H5"/>
    <mergeCell ref="I5:T5"/>
    <mergeCell ref="U5:X5"/>
    <mergeCell ref="Y5:AD5"/>
  </mergeCells>
  <conditionalFormatting sqref="R89:R92 R94:R95 V95 R97:R99 V97:V99">
    <cfRule type="expression" dxfId="0" priority="1">
      <formula>+#REF!="EN ANALISIS"</formula>
    </cfRule>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B2:U55"/>
  <sheetViews>
    <sheetView tabSelected="1" topLeftCell="G26" zoomScale="85" zoomScaleNormal="85" workbookViewId="0">
      <selection activeCell="F56" sqref="F56"/>
    </sheetView>
  </sheetViews>
  <sheetFormatPr baseColWidth="10" defaultColWidth="11.42578125" defaultRowHeight="15" x14ac:dyDescent="0.25"/>
  <cols>
    <col min="1" max="1" width="1.42578125" customWidth="1"/>
    <col min="2" max="2" width="8.42578125" customWidth="1"/>
    <col min="3" max="3" width="26.28515625" style="53" customWidth="1"/>
    <col min="4" max="4" width="22.42578125" style="34" customWidth="1"/>
    <col min="5" max="5" width="15.42578125" style="225" bestFit="1" customWidth="1"/>
    <col min="6" max="6" width="13.7109375" style="1" bestFit="1" customWidth="1"/>
    <col min="7" max="7" width="18.42578125" style="1" customWidth="1"/>
    <col min="8" max="8" width="18" bestFit="1" customWidth="1"/>
    <col min="9" max="9" width="11.7109375" bestFit="1" customWidth="1"/>
    <col min="10" max="10" width="5.7109375" style="4" bestFit="1" customWidth="1"/>
    <col min="11" max="11" width="22" style="4" bestFit="1" customWidth="1"/>
    <col min="12" max="12" width="20.28515625" style="56" bestFit="1" customWidth="1"/>
    <col min="13" max="13" width="13.42578125" style="1" customWidth="1"/>
    <col min="14" max="14" width="16.7109375" style="149" customWidth="1"/>
    <col min="15" max="15" width="22.85546875" style="34" customWidth="1"/>
    <col min="16" max="16" width="25.140625" style="34" customWidth="1"/>
    <col min="17" max="17" width="27.85546875" style="156" customWidth="1"/>
    <col min="18" max="18" width="8.140625" style="6" bestFit="1" customWidth="1"/>
    <col min="19" max="19" width="8.85546875" style="6" bestFit="1" customWidth="1"/>
    <col min="20" max="20" width="10.7109375" style="6" bestFit="1" customWidth="1"/>
    <col min="21" max="21" width="15.7109375" style="73" bestFit="1" customWidth="1"/>
  </cols>
  <sheetData>
    <row r="2" spans="3:21" ht="38.25" customHeight="1" x14ac:dyDescent="0.25">
      <c r="C2" s="317" t="s">
        <v>279</v>
      </c>
      <c r="D2" s="317"/>
      <c r="E2" s="317"/>
      <c r="F2" s="317"/>
      <c r="G2" s="317"/>
      <c r="H2" s="314" t="s">
        <v>280</v>
      </c>
      <c r="I2" s="264"/>
      <c r="J2" s="264"/>
      <c r="K2" s="264"/>
      <c r="L2" s="264"/>
      <c r="M2" s="264"/>
      <c r="N2" s="264"/>
      <c r="O2" s="264"/>
      <c r="P2" s="264"/>
      <c r="Q2" s="264"/>
      <c r="R2" s="264"/>
      <c r="S2" s="264"/>
      <c r="T2" s="264"/>
      <c r="U2" s="264"/>
    </row>
    <row r="3" spans="3:21" s="159" customFormat="1" ht="5.25" customHeight="1" x14ac:dyDescent="0.25">
      <c r="C3" s="160"/>
      <c r="D3" s="161"/>
      <c r="E3" s="226"/>
      <c r="F3" s="162"/>
      <c r="G3" s="162"/>
      <c r="J3" s="163"/>
      <c r="K3" s="163"/>
      <c r="L3" s="164"/>
      <c r="M3" s="162"/>
      <c r="N3" s="165"/>
      <c r="O3" s="161"/>
      <c r="P3" s="161"/>
      <c r="Q3" s="166"/>
      <c r="R3" s="167"/>
      <c r="S3" s="167"/>
      <c r="T3" s="167"/>
      <c r="U3" s="168"/>
    </row>
    <row r="4" spans="3:21" s="169" customFormat="1" ht="7.5" customHeight="1" x14ac:dyDescent="0.25">
      <c r="D4" s="157"/>
      <c r="E4" s="227"/>
      <c r="F4" s="157"/>
      <c r="G4" s="158"/>
      <c r="H4" s="157"/>
      <c r="I4" s="158"/>
      <c r="J4" s="174"/>
      <c r="K4" s="158"/>
      <c r="N4" s="170"/>
      <c r="O4" s="171"/>
      <c r="P4" s="171"/>
      <c r="Q4" s="170"/>
      <c r="R4" s="172"/>
      <c r="S4" s="172"/>
      <c r="T4" s="172"/>
      <c r="U4" s="173"/>
    </row>
    <row r="5" spans="3:21" ht="33.75" customHeight="1" x14ac:dyDescent="0.25">
      <c r="C5" s="315" t="s">
        <v>2</v>
      </c>
      <c r="D5" s="315"/>
      <c r="E5" s="315"/>
      <c r="F5" s="315"/>
      <c r="G5" s="315"/>
      <c r="H5" s="315"/>
      <c r="I5" s="315"/>
      <c r="J5" s="316" t="s">
        <v>3</v>
      </c>
      <c r="K5" s="316"/>
      <c r="L5" s="316"/>
      <c r="M5" s="316"/>
      <c r="N5" s="316"/>
      <c r="O5" s="316"/>
      <c r="P5" s="316"/>
      <c r="Q5" s="316"/>
      <c r="R5" s="316"/>
      <c r="S5" s="316"/>
      <c r="T5" s="316"/>
      <c r="U5" s="316"/>
    </row>
    <row r="6" spans="3:21" s="26" customFormat="1" ht="76.5" x14ac:dyDescent="0.25">
      <c r="C6" s="235" t="s">
        <v>8</v>
      </c>
      <c r="D6" s="176" t="s">
        <v>9</v>
      </c>
      <c r="E6" s="236" t="s">
        <v>10</v>
      </c>
      <c r="F6" s="176" t="s">
        <v>11</v>
      </c>
      <c r="G6" s="176" t="s">
        <v>12</v>
      </c>
      <c r="H6" s="176" t="s">
        <v>13</v>
      </c>
      <c r="I6" s="176" t="s">
        <v>14</v>
      </c>
      <c r="J6" s="177" t="s">
        <v>15</v>
      </c>
      <c r="K6" s="177" t="s">
        <v>281</v>
      </c>
      <c r="L6" s="177" t="s">
        <v>282</v>
      </c>
      <c r="M6" s="177" t="s">
        <v>18</v>
      </c>
      <c r="N6" s="177" t="s">
        <v>19</v>
      </c>
      <c r="O6" s="177" t="s">
        <v>20</v>
      </c>
      <c r="P6" s="177" t="s">
        <v>21</v>
      </c>
      <c r="Q6" s="177" t="s">
        <v>283</v>
      </c>
      <c r="R6" s="178" t="s">
        <v>23</v>
      </c>
      <c r="S6" s="178" t="s">
        <v>24</v>
      </c>
      <c r="T6" s="178" t="s">
        <v>25</v>
      </c>
      <c r="U6" s="178" t="s">
        <v>26</v>
      </c>
    </row>
    <row r="7" spans="3:21" s="26" customFormat="1" ht="29.25" customHeight="1" x14ac:dyDescent="0.25">
      <c r="C7" s="325" t="s">
        <v>55</v>
      </c>
      <c r="D7" s="323" t="s">
        <v>56</v>
      </c>
      <c r="E7" s="324">
        <f>+U10+U12+U14</f>
        <v>3004</v>
      </c>
      <c r="F7" s="179">
        <v>2027</v>
      </c>
      <c r="G7" s="179" t="s">
        <v>50</v>
      </c>
      <c r="H7" s="183"/>
      <c r="I7" s="183"/>
      <c r="J7" s="180">
        <v>1</v>
      </c>
      <c r="K7" s="180" t="s">
        <v>57</v>
      </c>
      <c r="L7" s="184" t="s">
        <v>58</v>
      </c>
      <c r="M7" s="180">
        <v>7</v>
      </c>
      <c r="N7" s="185">
        <v>45413</v>
      </c>
      <c r="O7" s="186" t="s">
        <v>59</v>
      </c>
      <c r="P7" s="186" t="s">
        <v>60</v>
      </c>
      <c r="Q7" s="187" t="s">
        <v>61</v>
      </c>
      <c r="R7" s="244">
        <v>163</v>
      </c>
      <c r="S7" s="244"/>
      <c r="T7" s="244"/>
      <c r="U7" s="244">
        <f>SUM(R7:T7)</f>
        <v>163</v>
      </c>
    </row>
    <row r="8" spans="3:21" s="26" customFormat="1" ht="29.25" customHeight="1" x14ac:dyDescent="0.25">
      <c r="C8" s="325"/>
      <c r="D8" s="323"/>
      <c r="E8" s="324"/>
      <c r="F8" s="179">
        <v>2027</v>
      </c>
      <c r="G8" s="179" t="s">
        <v>50</v>
      </c>
      <c r="H8" s="183"/>
      <c r="I8" s="183"/>
      <c r="J8" s="180">
        <v>1</v>
      </c>
      <c r="K8" s="180" t="s">
        <v>57</v>
      </c>
      <c r="L8" s="184" t="s">
        <v>63</v>
      </c>
      <c r="M8" s="180">
        <v>1</v>
      </c>
      <c r="N8" s="185">
        <v>45261</v>
      </c>
      <c r="O8" s="179" t="s">
        <v>284</v>
      </c>
      <c r="P8" s="179"/>
      <c r="Q8" s="187" t="s">
        <v>64</v>
      </c>
      <c r="R8" s="244"/>
      <c r="S8" s="244"/>
      <c r="T8" s="244">
        <f>258+376</f>
        <v>634</v>
      </c>
      <c r="U8" s="244">
        <f t="shared" ref="U8:U9" si="0">SUM(R8:T8)</f>
        <v>634</v>
      </c>
    </row>
    <row r="9" spans="3:21" s="26" customFormat="1" ht="29.25" customHeight="1" x14ac:dyDescent="0.25">
      <c r="C9" s="325"/>
      <c r="D9" s="323"/>
      <c r="E9" s="324"/>
      <c r="F9" s="179">
        <v>2027</v>
      </c>
      <c r="G9" s="179" t="s">
        <v>50</v>
      </c>
      <c r="H9" s="183"/>
      <c r="I9" s="183"/>
      <c r="J9" s="180">
        <v>1</v>
      </c>
      <c r="K9" s="180" t="s">
        <v>57</v>
      </c>
      <c r="L9" s="184" t="s">
        <v>65</v>
      </c>
      <c r="M9" s="180">
        <v>6</v>
      </c>
      <c r="N9" s="185">
        <v>45748</v>
      </c>
      <c r="O9" s="179" t="s">
        <v>284</v>
      </c>
      <c r="P9" s="179"/>
      <c r="Q9" s="187" t="s">
        <v>66</v>
      </c>
      <c r="R9" s="244"/>
      <c r="S9" s="244">
        <f>275+290</f>
        <v>565</v>
      </c>
      <c r="T9" s="244"/>
      <c r="U9" s="244">
        <f t="shared" si="0"/>
        <v>565</v>
      </c>
    </row>
    <row r="10" spans="3:21" s="26" customFormat="1" ht="29.25" customHeight="1" x14ac:dyDescent="0.25">
      <c r="C10" s="325"/>
      <c r="D10" s="323"/>
      <c r="E10" s="324"/>
      <c r="F10" s="181">
        <f>+F9</f>
        <v>2027</v>
      </c>
      <c r="G10" s="322" t="s">
        <v>47</v>
      </c>
      <c r="H10" s="322"/>
      <c r="I10" s="322"/>
      <c r="J10" s="322"/>
      <c r="K10" s="322"/>
      <c r="L10" s="322"/>
      <c r="M10" s="322"/>
      <c r="N10" s="322"/>
      <c r="O10" s="322"/>
      <c r="P10" s="322"/>
      <c r="Q10" s="188"/>
      <c r="R10" s="245">
        <f>SUM(R7:R9)</f>
        <v>163</v>
      </c>
      <c r="S10" s="245">
        <f>SUM(S7:S9)</f>
        <v>565</v>
      </c>
      <c r="T10" s="245">
        <f>SUM(T7:T9)</f>
        <v>634</v>
      </c>
      <c r="U10" s="245">
        <f>+R10+S10+T10</f>
        <v>1362</v>
      </c>
    </row>
    <row r="11" spans="3:21" s="26" customFormat="1" ht="29.25" customHeight="1" x14ac:dyDescent="0.25">
      <c r="C11" s="325"/>
      <c r="D11" s="323"/>
      <c r="E11" s="324"/>
      <c r="F11" s="179">
        <v>2026</v>
      </c>
      <c r="G11" s="179" t="s">
        <v>50</v>
      </c>
      <c r="H11" s="183" t="s">
        <v>70</v>
      </c>
      <c r="I11" s="189">
        <v>44761</v>
      </c>
      <c r="J11" s="180">
        <v>1</v>
      </c>
      <c r="K11" s="180" t="s">
        <v>57</v>
      </c>
      <c r="L11" s="184" t="s">
        <v>71</v>
      </c>
      <c r="M11" s="180">
        <v>9</v>
      </c>
      <c r="N11" s="185">
        <v>44986</v>
      </c>
      <c r="O11" s="186" t="s">
        <v>72</v>
      </c>
      <c r="P11" s="186" t="s">
        <v>73</v>
      </c>
      <c r="Q11" s="187" t="s">
        <v>74</v>
      </c>
      <c r="R11" s="249">
        <v>341</v>
      </c>
      <c r="S11" s="249">
        <v>155</v>
      </c>
      <c r="T11" s="244"/>
      <c r="U11" s="244"/>
    </row>
    <row r="12" spans="3:21" s="26" customFormat="1" ht="29.25" customHeight="1" x14ac:dyDescent="0.25">
      <c r="C12" s="325"/>
      <c r="D12" s="323"/>
      <c r="E12" s="324"/>
      <c r="F12" s="181">
        <f>+F11</f>
        <v>2026</v>
      </c>
      <c r="G12" s="322" t="s">
        <v>47</v>
      </c>
      <c r="H12" s="322"/>
      <c r="I12" s="322"/>
      <c r="J12" s="322"/>
      <c r="K12" s="322"/>
      <c r="L12" s="322"/>
      <c r="M12" s="322"/>
      <c r="N12" s="322"/>
      <c r="O12" s="322"/>
      <c r="P12" s="322"/>
      <c r="Q12" s="188"/>
      <c r="R12" s="245">
        <f>+R11</f>
        <v>341</v>
      </c>
      <c r="S12" s="245">
        <f t="shared" ref="S12:T12" si="1">+S11</f>
        <v>155</v>
      </c>
      <c r="T12" s="245">
        <f t="shared" si="1"/>
        <v>0</v>
      </c>
      <c r="U12" s="245">
        <f>+R12+S12+T12</f>
        <v>496</v>
      </c>
    </row>
    <row r="13" spans="3:21" s="26" customFormat="1" ht="29.25" customHeight="1" x14ac:dyDescent="0.25">
      <c r="C13" s="325"/>
      <c r="D13" s="323"/>
      <c r="E13" s="324"/>
      <c r="F13" s="179">
        <v>2025</v>
      </c>
      <c r="G13" s="179" t="s">
        <v>50</v>
      </c>
      <c r="H13" s="183"/>
      <c r="I13" s="183"/>
      <c r="J13" s="180">
        <v>1</v>
      </c>
      <c r="K13" s="180" t="s">
        <v>57</v>
      </c>
      <c r="L13" s="184" t="s">
        <v>79</v>
      </c>
      <c r="M13" s="180">
        <v>8</v>
      </c>
      <c r="N13" s="185">
        <v>44986</v>
      </c>
      <c r="O13" s="186" t="s">
        <v>80</v>
      </c>
      <c r="P13" s="186" t="s">
        <v>81</v>
      </c>
      <c r="Q13" s="187" t="s">
        <v>82</v>
      </c>
      <c r="R13" s="249">
        <f>254+298</f>
        <v>552</v>
      </c>
      <c r="S13" s="249">
        <v>594</v>
      </c>
      <c r="T13" s="244"/>
      <c r="U13" s="244"/>
    </row>
    <row r="14" spans="3:21" s="26" customFormat="1" ht="29.25" customHeight="1" x14ac:dyDescent="0.25">
      <c r="C14" s="325"/>
      <c r="D14" s="323"/>
      <c r="E14" s="324"/>
      <c r="F14" s="181">
        <f>+F13</f>
        <v>2025</v>
      </c>
      <c r="G14" s="322" t="s">
        <v>47</v>
      </c>
      <c r="H14" s="322"/>
      <c r="I14" s="322"/>
      <c r="J14" s="322"/>
      <c r="K14" s="322"/>
      <c r="L14" s="322"/>
      <c r="M14" s="322"/>
      <c r="N14" s="322"/>
      <c r="O14" s="322"/>
      <c r="P14" s="322"/>
      <c r="Q14" s="188"/>
      <c r="R14" s="245">
        <f>+R13</f>
        <v>552</v>
      </c>
      <c r="S14" s="245">
        <f t="shared" ref="S14:T14" si="2">+S13</f>
        <v>594</v>
      </c>
      <c r="T14" s="245">
        <f t="shared" si="2"/>
        <v>0</v>
      </c>
      <c r="U14" s="245">
        <f>+R14+S14+T14</f>
        <v>1146</v>
      </c>
    </row>
    <row r="15" spans="3:21" s="26" customFormat="1" ht="3.75" customHeight="1" x14ac:dyDescent="0.25">
      <c r="C15" s="237"/>
      <c r="D15" s="238"/>
      <c r="E15" s="239"/>
      <c r="F15" s="238"/>
      <c r="G15" s="238"/>
      <c r="H15" s="238"/>
      <c r="I15" s="238"/>
      <c r="J15" s="240"/>
      <c r="K15" s="238"/>
      <c r="L15" s="238"/>
      <c r="M15" s="238"/>
      <c r="N15" s="238"/>
      <c r="O15" s="238"/>
      <c r="P15" s="238"/>
      <c r="Q15" s="241"/>
      <c r="R15" s="246"/>
      <c r="S15" s="246"/>
      <c r="T15" s="246"/>
      <c r="U15" s="247"/>
    </row>
    <row r="16" spans="3:21" s="26" customFormat="1" ht="25.5" x14ac:dyDescent="0.25">
      <c r="C16" s="319" t="s">
        <v>107</v>
      </c>
      <c r="D16" s="323" t="s">
        <v>285</v>
      </c>
      <c r="E16" s="324">
        <f>+U17+U19+U21</f>
        <v>990</v>
      </c>
      <c r="F16" s="179">
        <v>2026</v>
      </c>
      <c r="G16" s="179" t="s">
        <v>50</v>
      </c>
      <c r="H16" s="243" t="s">
        <v>125</v>
      </c>
      <c r="I16" s="190">
        <v>44539</v>
      </c>
      <c r="J16" s="194">
        <v>1</v>
      </c>
      <c r="K16" s="180">
        <v>2</v>
      </c>
      <c r="L16" s="184" t="s">
        <v>286</v>
      </c>
      <c r="M16" s="179" t="s">
        <v>287</v>
      </c>
      <c r="N16" s="191">
        <v>45730</v>
      </c>
      <c r="O16" s="179" t="s">
        <v>284</v>
      </c>
      <c r="P16" s="192" t="s">
        <v>51</v>
      </c>
      <c r="Q16" s="191" t="s">
        <v>288</v>
      </c>
      <c r="R16" s="244">
        <v>15</v>
      </c>
      <c r="S16" s="244">
        <v>687</v>
      </c>
      <c r="T16" s="244">
        <v>0</v>
      </c>
      <c r="U16" s="244">
        <v>702</v>
      </c>
    </row>
    <row r="17" spans="2:21" s="26" customFormat="1" ht="29.25" customHeight="1" x14ac:dyDescent="0.25">
      <c r="C17" s="319"/>
      <c r="D17" s="323"/>
      <c r="E17" s="324"/>
      <c r="F17" s="181">
        <f>+F16</f>
        <v>2026</v>
      </c>
      <c r="G17" s="322" t="s">
        <v>47</v>
      </c>
      <c r="H17" s="322"/>
      <c r="I17" s="322"/>
      <c r="J17" s="322"/>
      <c r="K17" s="322"/>
      <c r="L17" s="322"/>
      <c r="M17" s="322"/>
      <c r="N17" s="322"/>
      <c r="O17" s="322"/>
      <c r="P17" s="322"/>
      <c r="Q17" s="188"/>
      <c r="R17" s="245">
        <f>+R16</f>
        <v>15</v>
      </c>
      <c r="S17" s="245">
        <f t="shared" ref="S17:U19" si="3">+S16</f>
        <v>687</v>
      </c>
      <c r="T17" s="245">
        <f t="shared" si="3"/>
        <v>0</v>
      </c>
      <c r="U17" s="245">
        <f t="shared" si="3"/>
        <v>702</v>
      </c>
    </row>
    <row r="18" spans="2:21" s="26" customFormat="1" ht="29.25" customHeight="1" x14ac:dyDescent="0.25">
      <c r="C18" s="319"/>
      <c r="D18" s="323" t="s">
        <v>108</v>
      </c>
      <c r="E18" s="324"/>
      <c r="F18" s="179">
        <v>2026</v>
      </c>
      <c r="G18" s="179" t="s">
        <v>50</v>
      </c>
      <c r="H18" s="243"/>
      <c r="I18" s="190"/>
      <c r="J18" s="194"/>
      <c r="K18" s="180" t="s">
        <v>121</v>
      </c>
      <c r="L18" s="184" t="s">
        <v>110</v>
      </c>
      <c r="M18" s="180">
        <v>10</v>
      </c>
      <c r="N18" s="191">
        <v>44713</v>
      </c>
      <c r="O18" s="179" t="s">
        <v>122</v>
      </c>
      <c r="P18" s="192">
        <v>45517</v>
      </c>
      <c r="Q18" s="191">
        <v>46048</v>
      </c>
      <c r="R18" s="244"/>
      <c r="S18" s="244"/>
      <c r="T18" s="244">
        <v>128</v>
      </c>
      <c r="U18" s="244">
        <f>SUM(R18:T18)</f>
        <v>128</v>
      </c>
    </row>
    <row r="19" spans="2:21" s="26" customFormat="1" ht="29.25" customHeight="1" x14ac:dyDescent="0.25">
      <c r="C19" s="319"/>
      <c r="D19" s="323"/>
      <c r="E19" s="324"/>
      <c r="F19" s="181">
        <f>+F18</f>
        <v>2026</v>
      </c>
      <c r="G19" s="322" t="s">
        <v>47</v>
      </c>
      <c r="H19" s="322"/>
      <c r="I19" s="322"/>
      <c r="J19" s="322"/>
      <c r="K19" s="322"/>
      <c r="L19" s="322"/>
      <c r="M19" s="322"/>
      <c r="N19" s="322"/>
      <c r="O19" s="322"/>
      <c r="P19" s="322"/>
      <c r="Q19" s="188"/>
      <c r="R19" s="245">
        <f>+R18</f>
        <v>0</v>
      </c>
      <c r="S19" s="245">
        <f t="shared" si="3"/>
        <v>0</v>
      </c>
      <c r="T19" s="245">
        <f t="shared" si="3"/>
        <v>128</v>
      </c>
      <c r="U19" s="245">
        <f t="shared" si="3"/>
        <v>128</v>
      </c>
    </row>
    <row r="20" spans="2:21" s="26" customFormat="1" ht="29.25" customHeight="1" x14ac:dyDescent="0.25">
      <c r="C20" s="319"/>
      <c r="D20" s="323"/>
      <c r="E20" s="324"/>
      <c r="F20" s="179">
        <v>2025</v>
      </c>
      <c r="G20" s="179" t="s">
        <v>50</v>
      </c>
      <c r="H20" s="243"/>
      <c r="I20" s="190"/>
      <c r="J20" s="194"/>
      <c r="K20" s="180" t="s">
        <v>123</v>
      </c>
      <c r="L20" s="184" t="s">
        <v>110</v>
      </c>
      <c r="M20" s="180">
        <v>10</v>
      </c>
      <c r="N20" s="193">
        <v>44166</v>
      </c>
      <c r="O20" s="179" t="s">
        <v>124</v>
      </c>
      <c r="P20" s="192">
        <v>45225</v>
      </c>
      <c r="Q20" s="191">
        <v>45721</v>
      </c>
      <c r="R20" s="244"/>
      <c r="S20" s="244"/>
      <c r="T20" s="244">
        <v>160</v>
      </c>
      <c r="U20" s="244">
        <f>SUM(R20:T20)</f>
        <v>160</v>
      </c>
    </row>
    <row r="21" spans="2:21" s="26" customFormat="1" ht="29.25" customHeight="1" x14ac:dyDescent="0.25">
      <c r="C21" s="319"/>
      <c r="D21" s="323"/>
      <c r="E21" s="324"/>
      <c r="F21" s="181">
        <f>+F20</f>
        <v>2025</v>
      </c>
      <c r="G21" s="322" t="s">
        <v>47</v>
      </c>
      <c r="H21" s="322"/>
      <c r="I21" s="322"/>
      <c r="J21" s="322"/>
      <c r="K21" s="322"/>
      <c r="L21" s="322"/>
      <c r="M21" s="322"/>
      <c r="N21" s="322"/>
      <c r="O21" s="322"/>
      <c r="P21" s="322"/>
      <c r="Q21" s="188"/>
      <c r="R21" s="245">
        <f>+R20</f>
        <v>0</v>
      </c>
      <c r="S21" s="245">
        <f t="shared" ref="S21:U21" si="4">+S20</f>
        <v>0</v>
      </c>
      <c r="T21" s="245">
        <f t="shared" si="4"/>
        <v>160</v>
      </c>
      <c r="U21" s="245">
        <f t="shared" si="4"/>
        <v>160</v>
      </c>
    </row>
    <row r="22" spans="2:21" s="26" customFormat="1" ht="3.75" customHeight="1" x14ac:dyDescent="0.25">
      <c r="C22" s="237"/>
      <c r="D22" s="238"/>
      <c r="E22" s="239"/>
      <c r="F22" s="238"/>
      <c r="G22" s="238"/>
      <c r="H22" s="238"/>
      <c r="I22" s="238"/>
      <c r="J22" s="240"/>
      <c r="K22" s="238"/>
      <c r="L22" s="238"/>
      <c r="M22" s="238"/>
      <c r="N22" s="238"/>
      <c r="O22" s="238"/>
      <c r="P22" s="238"/>
      <c r="Q22" s="241"/>
      <c r="R22" s="246"/>
      <c r="S22" s="246"/>
      <c r="T22" s="246"/>
      <c r="U22" s="247"/>
    </row>
    <row r="23" spans="2:21" s="26" customFormat="1" ht="66" customHeight="1" x14ac:dyDescent="0.25">
      <c r="C23" s="325" t="s">
        <v>143</v>
      </c>
      <c r="D23" s="323" t="s">
        <v>144</v>
      </c>
      <c r="E23" s="324">
        <f>+U24</f>
        <v>556</v>
      </c>
      <c r="F23" s="179">
        <v>2026</v>
      </c>
      <c r="G23" s="179" t="s">
        <v>50</v>
      </c>
      <c r="H23" s="243" t="s">
        <v>145</v>
      </c>
      <c r="I23" s="190">
        <v>45573</v>
      </c>
      <c r="J23" s="194">
        <v>1</v>
      </c>
      <c r="K23" s="194">
        <v>1</v>
      </c>
      <c r="L23" s="195" t="s">
        <v>146</v>
      </c>
      <c r="M23" s="180">
        <v>1</v>
      </c>
      <c r="N23" s="196" t="s">
        <v>147</v>
      </c>
      <c r="O23" s="186" t="s">
        <v>148</v>
      </c>
      <c r="P23" s="186" t="s">
        <v>149</v>
      </c>
      <c r="Q23" s="196" t="s">
        <v>150</v>
      </c>
      <c r="R23" s="248">
        <v>144</v>
      </c>
      <c r="S23" s="248">
        <v>412</v>
      </c>
      <c r="T23" s="248">
        <v>0</v>
      </c>
      <c r="U23" s="248">
        <f>+T23+S23+R23</f>
        <v>556</v>
      </c>
    </row>
    <row r="24" spans="2:21" s="26" customFormat="1" ht="34.5" customHeight="1" x14ac:dyDescent="0.25">
      <c r="C24" s="325"/>
      <c r="D24" s="323"/>
      <c r="E24" s="324"/>
      <c r="F24" s="181">
        <f>+F23</f>
        <v>2026</v>
      </c>
      <c r="G24" s="322" t="s">
        <v>47</v>
      </c>
      <c r="H24" s="322"/>
      <c r="I24" s="322"/>
      <c r="J24" s="322"/>
      <c r="K24" s="322"/>
      <c r="L24" s="322"/>
      <c r="M24" s="322"/>
      <c r="N24" s="322"/>
      <c r="O24" s="322"/>
      <c r="P24" s="322"/>
      <c r="Q24" s="188"/>
      <c r="R24" s="245">
        <f>+R23</f>
        <v>144</v>
      </c>
      <c r="S24" s="245">
        <f t="shared" ref="S24:U24" si="5">+S23</f>
        <v>412</v>
      </c>
      <c r="T24" s="245">
        <f t="shared" si="5"/>
        <v>0</v>
      </c>
      <c r="U24" s="245">
        <f t="shared" si="5"/>
        <v>556</v>
      </c>
    </row>
    <row r="25" spans="2:21" s="26" customFormat="1" ht="3" customHeight="1" x14ac:dyDescent="0.25">
      <c r="C25" s="237"/>
      <c r="D25" s="238"/>
      <c r="E25" s="239"/>
      <c r="F25" s="238"/>
      <c r="G25" s="238"/>
      <c r="H25" s="238"/>
      <c r="I25" s="238"/>
      <c r="J25" s="240"/>
      <c r="K25" s="238"/>
      <c r="L25" s="238"/>
      <c r="M25" s="238"/>
      <c r="N25" s="238"/>
      <c r="O25" s="238"/>
      <c r="P25" s="238"/>
      <c r="Q25" s="241"/>
      <c r="R25" s="238"/>
      <c r="S25" s="238"/>
      <c r="T25" s="238"/>
      <c r="U25" s="242"/>
    </row>
    <row r="26" spans="2:21" ht="15" customHeight="1" x14ac:dyDescent="0.25">
      <c r="B26" s="318"/>
      <c r="C26" s="319" t="s">
        <v>289</v>
      </c>
      <c r="D26" s="320" t="s">
        <v>290</v>
      </c>
      <c r="E26" s="321">
        <f>+U27+U30+U33</f>
        <v>4180</v>
      </c>
      <c r="F26" s="197">
        <v>2025</v>
      </c>
      <c r="G26" s="197"/>
      <c r="H26" s="180" t="s">
        <v>291</v>
      </c>
      <c r="I26" s="203">
        <v>44914</v>
      </c>
      <c r="J26" s="197">
        <v>1</v>
      </c>
      <c r="K26" s="197">
        <v>1</v>
      </c>
      <c r="L26" s="197" t="s">
        <v>292</v>
      </c>
      <c r="M26" s="197">
        <v>7</v>
      </c>
      <c r="N26" s="203">
        <v>44541</v>
      </c>
      <c r="O26" s="197" t="s">
        <v>293</v>
      </c>
      <c r="P26" s="203">
        <v>44921</v>
      </c>
      <c r="Q26" s="180" t="s">
        <v>294</v>
      </c>
      <c r="R26" s="197"/>
      <c r="S26" s="197">
        <v>627</v>
      </c>
      <c r="T26" s="197">
        <v>373</v>
      </c>
      <c r="U26" s="197">
        <f>SUM(R26:T26)</f>
        <v>1000</v>
      </c>
    </row>
    <row r="27" spans="2:21" ht="15" customHeight="1" x14ac:dyDescent="0.25">
      <c r="B27" s="318"/>
      <c r="C27" s="319"/>
      <c r="D27" s="320"/>
      <c r="E27" s="321"/>
      <c r="F27" s="200">
        <v>2025</v>
      </c>
      <c r="G27" s="204"/>
      <c r="H27" s="198"/>
      <c r="I27" s="199"/>
      <c r="J27" s="205"/>
      <c r="K27" s="205"/>
      <c r="L27" s="206"/>
      <c r="M27" s="204"/>
      <c r="N27" s="207"/>
      <c r="O27" s="208"/>
      <c r="P27" s="208"/>
      <c r="Q27" s="209"/>
      <c r="R27" s="210">
        <f>+R26</f>
        <v>0</v>
      </c>
      <c r="S27" s="210">
        <f>+S26</f>
        <v>627</v>
      </c>
      <c r="T27" s="210">
        <f>+T26</f>
        <v>373</v>
      </c>
      <c r="U27" s="211">
        <f>+U26</f>
        <v>1000</v>
      </c>
    </row>
    <row r="28" spans="2:21" ht="15" customHeight="1" x14ac:dyDescent="0.25">
      <c r="B28" s="318"/>
      <c r="C28" s="319"/>
      <c r="D28" s="320"/>
      <c r="E28" s="321"/>
      <c r="F28" s="197">
        <v>2026</v>
      </c>
      <c r="G28" s="197"/>
      <c r="H28" s="180" t="s">
        <v>291</v>
      </c>
      <c r="I28" s="203">
        <v>44914</v>
      </c>
      <c r="J28" s="197">
        <v>1</v>
      </c>
      <c r="K28" s="197">
        <v>2</v>
      </c>
      <c r="L28" s="197" t="s">
        <v>295</v>
      </c>
      <c r="M28" s="197">
        <v>1</v>
      </c>
      <c r="N28" s="203">
        <v>45471</v>
      </c>
      <c r="O28" s="197" t="s">
        <v>296</v>
      </c>
      <c r="P28" s="203">
        <v>44921</v>
      </c>
      <c r="Q28" s="180" t="s">
        <v>297</v>
      </c>
      <c r="R28" s="197">
        <v>624</v>
      </c>
      <c r="S28" s="197"/>
      <c r="T28" s="197"/>
      <c r="U28" s="197">
        <f t="shared" ref="U28:U29" si="6">SUM(R28:T28)</f>
        <v>624</v>
      </c>
    </row>
    <row r="29" spans="2:21" ht="15" customHeight="1" x14ac:dyDescent="0.25">
      <c r="B29" s="318"/>
      <c r="C29" s="319"/>
      <c r="D29" s="320"/>
      <c r="E29" s="321"/>
      <c r="F29" s="197">
        <v>2026</v>
      </c>
      <c r="G29" s="197"/>
      <c r="H29" s="180" t="s">
        <v>291</v>
      </c>
      <c r="I29" s="203">
        <v>44914</v>
      </c>
      <c r="J29" s="197">
        <v>1</v>
      </c>
      <c r="K29" s="197">
        <v>1</v>
      </c>
      <c r="L29" s="197" t="s">
        <v>298</v>
      </c>
      <c r="M29" s="197">
        <v>2</v>
      </c>
      <c r="N29" s="203">
        <v>44885</v>
      </c>
      <c r="O29" s="197" t="s">
        <v>299</v>
      </c>
      <c r="P29" s="203">
        <v>44921</v>
      </c>
      <c r="Q29" s="180" t="s">
        <v>300</v>
      </c>
      <c r="R29" s="197"/>
      <c r="S29" s="197">
        <v>715</v>
      </c>
      <c r="T29" s="197"/>
      <c r="U29" s="197">
        <f t="shared" si="6"/>
        <v>715</v>
      </c>
    </row>
    <row r="30" spans="2:21" ht="15" customHeight="1" x14ac:dyDescent="0.25">
      <c r="B30" s="318"/>
      <c r="C30" s="319"/>
      <c r="D30" s="320"/>
      <c r="E30" s="321"/>
      <c r="F30" s="200">
        <v>2026</v>
      </c>
      <c r="G30" s="204"/>
      <c r="H30" s="198"/>
      <c r="I30" s="199"/>
      <c r="J30" s="205"/>
      <c r="K30" s="205"/>
      <c r="L30" s="206"/>
      <c r="M30" s="204"/>
      <c r="N30" s="207"/>
      <c r="O30" s="208"/>
      <c r="P30" s="208"/>
      <c r="Q30" s="209"/>
      <c r="R30" s="212">
        <f>+R28+R29</f>
        <v>624</v>
      </c>
      <c r="S30" s="212">
        <f>+S29+S28</f>
        <v>715</v>
      </c>
      <c r="T30" s="212">
        <f>+T29+T28</f>
        <v>0</v>
      </c>
      <c r="U30" s="211">
        <f>+U28+U29</f>
        <v>1339</v>
      </c>
    </row>
    <row r="31" spans="2:21" ht="15" customHeight="1" x14ac:dyDescent="0.25">
      <c r="B31" s="318"/>
      <c r="C31" s="319"/>
      <c r="D31" s="320"/>
      <c r="E31" s="321"/>
      <c r="F31" s="197">
        <v>2027</v>
      </c>
      <c r="G31" s="197"/>
      <c r="H31" s="180" t="s">
        <v>291</v>
      </c>
      <c r="I31" s="203">
        <v>44914</v>
      </c>
      <c r="J31" s="197">
        <v>1</v>
      </c>
      <c r="K31" s="197">
        <v>4</v>
      </c>
      <c r="L31" s="197" t="s">
        <v>301</v>
      </c>
      <c r="M31" s="197">
        <v>8</v>
      </c>
      <c r="N31" s="203">
        <v>44667</v>
      </c>
      <c r="O31" s="197" t="s">
        <v>302</v>
      </c>
      <c r="P31" s="203">
        <v>44921</v>
      </c>
      <c r="Q31" s="180" t="s">
        <v>303</v>
      </c>
      <c r="R31" s="197"/>
      <c r="S31" s="197">
        <v>1411</v>
      </c>
      <c r="T31" s="197"/>
      <c r="U31" s="197">
        <f>SUM(R31:T31)</f>
        <v>1411</v>
      </c>
    </row>
    <row r="32" spans="2:21" ht="15" customHeight="1" x14ac:dyDescent="0.25">
      <c r="B32" s="318"/>
      <c r="C32" s="319"/>
      <c r="D32" s="320"/>
      <c r="E32" s="321"/>
      <c r="F32" s="197">
        <v>2027</v>
      </c>
      <c r="G32" s="197"/>
      <c r="H32" s="180" t="s">
        <v>291</v>
      </c>
      <c r="I32" s="203">
        <v>44914</v>
      </c>
      <c r="J32" s="197">
        <v>1</v>
      </c>
      <c r="K32" s="197">
        <v>3</v>
      </c>
      <c r="L32" s="197" t="s">
        <v>304</v>
      </c>
      <c r="M32" s="197">
        <v>9</v>
      </c>
      <c r="N32" s="203">
        <v>45627</v>
      </c>
      <c r="O32" s="201" t="s">
        <v>305</v>
      </c>
      <c r="P32" s="197"/>
      <c r="Q32" s="179" t="s">
        <v>306</v>
      </c>
      <c r="R32" s="197"/>
      <c r="S32" s="197"/>
      <c r="T32" s="197">
        <v>430</v>
      </c>
      <c r="U32" s="197">
        <f>SUM(R32:T32)</f>
        <v>430</v>
      </c>
    </row>
    <row r="33" spans="2:21" ht="14.25" customHeight="1" x14ac:dyDescent="0.25">
      <c r="B33" s="318"/>
      <c r="C33" s="319"/>
      <c r="D33" s="320"/>
      <c r="E33" s="321"/>
      <c r="F33" s="200">
        <v>2027</v>
      </c>
      <c r="G33" s="204"/>
      <c r="H33" s="198"/>
      <c r="I33" s="199"/>
      <c r="J33" s="205"/>
      <c r="K33" s="205"/>
      <c r="L33" s="206"/>
      <c r="M33" s="204"/>
      <c r="N33" s="207"/>
      <c r="O33" s="208"/>
      <c r="P33" s="208"/>
      <c r="Q33" s="209"/>
      <c r="R33" s="210">
        <f>+R32+R31</f>
        <v>0</v>
      </c>
      <c r="S33" s="210">
        <f>+S32+S31</f>
        <v>1411</v>
      </c>
      <c r="T33" s="210">
        <f>+T32+T31</f>
        <v>430</v>
      </c>
      <c r="U33" s="211">
        <f>+U31+U32</f>
        <v>1841</v>
      </c>
    </row>
    <row r="34" spans="2:21" ht="15" customHeight="1" x14ac:dyDescent="0.25">
      <c r="B34" s="318"/>
      <c r="C34" s="319"/>
      <c r="D34" s="320"/>
      <c r="E34" s="321">
        <f>+U36</f>
        <v>916</v>
      </c>
      <c r="F34" s="197">
        <v>2028</v>
      </c>
      <c r="G34" s="197"/>
      <c r="H34" s="180" t="s">
        <v>291</v>
      </c>
      <c r="I34" s="203">
        <v>44914</v>
      </c>
      <c r="J34" s="197">
        <v>1</v>
      </c>
      <c r="K34" s="197">
        <v>3</v>
      </c>
      <c r="L34" s="197" t="s">
        <v>307</v>
      </c>
      <c r="M34" s="197">
        <v>9</v>
      </c>
      <c r="N34" s="203">
        <v>45717</v>
      </c>
      <c r="O34" s="201" t="s">
        <v>305</v>
      </c>
      <c r="P34" s="197"/>
      <c r="Q34" s="180" t="s">
        <v>308</v>
      </c>
      <c r="R34" s="197"/>
      <c r="S34" s="197"/>
      <c r="T34" s="197">
        <v>292</v>
      </c>
      <c r="U34" s="197">
        <f>SUM(R34:T34)</f>
        <v>292</v>
      </c>
    </row>
    <row r="35" spans="2:21" ht="14.25" customHeight="1" x14ac:dyDescent="0.25">
      <c r="B35" s="318"/>
      <c r="C35" s="319"/>
      <c r="D35" s="320"/>
      <c r="E35" s="321"/>
      <c r="F35" s="197">
        <v>2028</v>
      </c>
      <c r="G35" s="197"/>
      <c r="H35" s="180" t="s">
        <v>291</v>
      </c>
      <c r="I35" s="203">
        <v>44914</v>
      </c>
      <c r="J35" s="197">
        <v>1</v>
      </c>
      <c r="K35" s="197">
        <v>2</v>
      </c>
      <c r="L35" s="197" t="s">
        <v>309</v>
      </c>
      <c r="M35" s="197">
        <v>3</v>
      </c>
      <c r="N35" s="203">
        <v>45472</v>
      </c>
      <c r="O35" s="197" t="s">
        <v>310</v>
      </c>
      <c r="P35" s="203">
        <v>44950</v>
      </c>
      <c r="Q35" s="180" t="s">
        <v>311</v>
      </c>
      <c r="R35" s="197">
        <v>72</v>
      </c>
      <c r="S35" s="197">
        <f>161+391</f>
        <v>552</v>
      </c>
      <c r="T35" s="197"/>
      <c r="U35" s="197">
        <f>SUM(R35:T35)</f>
        <v>624</v>
      </c>
    </row>
    <row r="36" spans="2:21" ht="15" customHeight="1" x14ac:dyDescent="0.25">
      <c r="B36" s="318"/>
      <c r="C36" s="319"/>
      <c r="D36" s="320"/>
      <c r="E36" s="321"/>
      <c r="F36" s="200">
        <v>2028</v>
      </c>
      <c r="G36" s="204"/>
      <c r="H36" s="198"/>
      <c r="I36" s="199"/>
      <c r="J36" s="205"/>
      <c r="K36" s="205"/>
      <c r="L36" s="206"/>
      <c r="M36" s="204"/>
      <c r="N36" s="207"/>
      <c r="O36" s="208"/>
      <c r="P36" s="208"/>
      <c r="Q36" s="209"/>
      <c r="R36" s="212"/>
      <c r="S36" s="212"/>
      <c r="T36" s="212"/>
      <c r="U36" s="211">
        <f>+U35+U34</f>
        <v>916</v>
      </c>
    </row>
    <row r="37" spans="2:21" s="175" customFormat="1" ht="3.75" customHeight="1" x14ac:dyDescent="0.25">
      <c r="C37" s="228"/>
      <c r="D37" s="229"/>
      <c r="E37" s="230"/>
      <c r="F37" s="231"/>
      <c r="G37" s="231"/>
      <c r="H37" s="231"/>
      <c r="I37" s="231"/>
      <c r="J37" s="231"/>
      <c r="K37" s="231"/>
      <c r="L37" s="231"/>
      <c r="M37" s="231"/>
      <c r="N37" s="231"/>
      <c r="O37" s="231"/>
      <c r="P37" s="231"/>
      <c r="Q37" s="232"/>
      <c r="R37" s="233"/>
      <c r="S37" s="233"/>
      <c r="T37" s="233"/>
      <c r="U37" s="234"/>
    </row>
    <row r="38" spans="2:21" ht="15" customHeight="1" x14ac:dyDescent="0.25">
      <c r="B38" s="318"/>
      <c r="C38" s="325" t="s">
        <v>312</v>
      </c>
      <c r="D38" s="326" t="s">
        <v>313</v>
      </c>
      <c r="E38" s="327">
        <f>+U43+U50</f>
        <v>5940</v>
      </c>
      <c r="F38" s="179">
        <v>2025</v>
      </c>
      <c r="G38" s="179"/>
      <c r="H38" s="180" t="s">
        <v>314</v>
      </c>
      <c r="I38" s="202">
        <v>44774</v>
      </c>
      <c r="J38" s="214" t="s">
        <v>51</v>
      </c>
      <c r="K38" s="214">
        <v>1</v>
      </c>
      <c r="L38" s="179" t="s">
        <v>315</v>
      </c>
      <c r="M38" s="179">
        <v>21</v>
      </c>
      <c r="N38" s="213">
        <v>44085</v>
      </c>
      <c r="O38" s="214" t="s">
        <v>316</v>
      </c>
      <c r="P38" s="214" t="s">
        <v>317</v>
      </c>
      <c r="Q38" s="215">
        <v>45850</v>
      </c>
      <c r="R38" s="214">
        <v>120</v>
      </c>
      <c r="S38" s="214">
        <v>380</v>
      </c>
      <c r="T38" s="214">
        <v>0</v>
      </c>
      <c r="U38" s="223">
        <f>T38+S38+R38</f>
        <v>500</v>
      </c>
    </row>
    <row r="39" spans="2:21" ht="15" customHeight="1" x14ac:dyDescent="0.25">
      <c r="B39" s="318"/>
      <c r="C39" s="325"/>
      <c r="D39" s="326"/>
      <c r="E39" s="327"/>
      <c r="F39" s="179">
        <v>2025</v>
      </c>
      <c r="G39" s="179"/>
      <c r="H39" s="180" t="s">
        <v>314</v>
      </c>
      <c r="I39" s="202">
        <v>44774</v>
      </c>
      <c r="J39" s="214" t="s">
        <v>51</v>
      </c>
      <c r="K39" s="214">
        <v>1</v>
      </c>
      <c r="L39" s="179" t="s">
        <v>318</v>
      </c>
      <c r="M39" s="179">
        <v>20</v>
      </c>
      <c r="N39" s="213">
        <v>43812</v>
      </c>
      <c r="O39" s="214" t="s">
        <v>319</v>
      </c>
      <c r="P39" s="214" t="s">
        <v>317</v>
      </c>
      <c r="Q39" s="215">
        <v>45839</v>
      </c>
      <c r="R39" s="214">
        <v>144</v>
      </c>
      <c r="S39" s="214">
        <v>468</v>
      </c>
      <c r="T39" s="214">
        <v>0</v>
      </c>
      <c r="U39" s="223">
        <f t="shared" ref="U39:U49" si="7">+T39+S39+R39</f>
        <v>612</v>
      </c>
    </row>
    <row r="40" spans="2:21" ht="15" customHeight="1" x14ac:dyDescent="0.25">
      <c r="B40" s="318"/>
      <c r="C40" s="325"/>
      <c r="D40" s="326"/>
      <c r="E40" s="327"/>
      <c r="F40" s="179">
        <v>2025</v>
      </c>
      <c r="G40" s="179"/>
      <c r="H40" s="180" t="s">
        <v>314</v>
      </c>
      <c r="I40" s="202">
        <v>44774</v>
      </c>
      <c r="J40" s="214" t="s">
        <v>51</v>
      </c>
      <c r="K40" s="214">
        <v>1</v>
      </c>
      <c r="L40" s="179" t="s">
        <v>320</v>
      </c>
      <c r="M40" s="179">
        <v>19</v>
      </c>
      <c r="N40" s="213">
        <v>44148</v>
      </c>
      <c r="O40" s="214" t="s">
        <v>321</v>
      </c>
      <c r="P40" s="214" t="s">
        <v>322</v>
      </c>
      <c r="Q40" s="215">
        <v>45870</v>
      </c>
      <c r="R40" s="214">
        <v>144</v>
      </c>
      <c r="S40" s="214">
        <v>468</v>
      </c>
      <c r="T40" s="214">
        <v>0</v>
      </c>
      <c r="U40" s="223">
        <f t="shared" si="7"/>
        <v>612</v>
      </c>
    </row>
    <row r="41" spans="2:21" ht="15" customHeight="1" x14ac:dyDescent="0.25">
      <c r="B41" s="318"/>
      <c r="C41" s="325"/>
      <c r="D41" s="326"/>
      <c r="E41" s="327"/>
      <c r="F41" s="179">
        <v>2025</v>
      </c>
      <c r="G41" s="179"/>
      <c r="H41" s="180" t="s">
        <v>314</v>
      </c>
      <c r="I41" s="202">
        <v>44774</v>
      </c>
      <c r="J41" s="214" t="s">
        <v>51</v>
      </c>
      <c r="K41" s="214">
        <v>1</v>
      </c>
      <c r="L41" s="179" t="s">
        <v>323</v>
      </c>
      <c r="M41" s="179">
        <v>14</v>
      </c>
      <c r="N41" s="213">
        <v>44336</v>
      </c>
      <c r="O41" s="214" t="s">
        <v>324</v>
      </c>
      <c r="P41" s="214" t="s">
        <v>325</v>
      </c>
      <c r="Q41" s="215">
        <v>45870</v>
      </c>
      <c r="R41" s="214">
        <v>144</v>
      </c>
      <c r="S41" s="214">
        <v>470</v>
      </c>
      <c r="T41" s="214">
        <v>0</v>
      </c>
      <c r="U41" s="223">
        <f t="shared" si="7"/>
        <v>614</v>
      </c>
    </row>
    <row r="42" spans="2:21" ht="15" customHeight="1" x14ac:dyDescent="0.25">
      <c r="B42" s="318"/>
      <c r="C42" s="325"/>
      <c r="D42" s="326"/>
      <c r="E42" s="327"/>
      <c r="F42" s="179">
        <v>2025</v>
      </c>
      <c r="G42" s="179"/>
      <c r="H42" s="180" t="s">
        <v>314</v>
      </c>
      <c r="I42" s="202">
        <v>44774</v>
      </c>
      <c r="J42" s="214" t="s">
        <v>51</v>
      </c>
      <c r="K42" s="214">
        <v>1</v>
      </c>
      <c r="L42" s="179" t="s">
        <v>326</v>
      </c>
      <c r="M42" s="179">
        <v>1</v>
      </c>
      <c r="N42" s="213">
        <v>43812</v>
      </c>
      <c r="O42" s="214" t="s">
        <v>327</v>
      </c>
      <c r="P42" s="214" t="s">
        <v>317</v>
      </c>
      <c r="Q42" s="215">
        <v>45839</v>
      </c>
      <c r="R42" s="214">
        <v>144</v>
      </c>
      <c r="S42" s="214">
        <v>516</v>
      </c>
      <c r="T42" s="214">
        <v>0</v>
      </c>
      <c r="U42" s="223">
        <f t="shared" si="7"/>
        <v>660</v>
      </c>
    </row>
    <row r="43" spans="2:21" s="53" customFormat="1" ht="15" customHeight="1" x14ac:dyDescent="0.25">
      <c r="B43" s="318"/>
      <c r="C43" s="325"/>
      <c r="D43" s="326"/>
      <c r="E43" s="327"/>
      <c r="F43" s="182">
        <v>2025</v>
      </c>
      <c r="G43" s="182"/>
      <c r="H43" s="218"/>
      <c r="I43" s="219"/>
      <c r="J43" s="220"/>
      <c r="K43" s="250"/>
      <c r="L43" s="182"/>
      <c r="M43" s="182"/>
      <c r="N43" s="221"/>
      <c r="O43" s="220"/>
      <c r="P43" s="220"/>
      <c r="Q43" s="222"/>
      <c r="R43" s="220">
        <f>SUM(R38:R42)</f>
        <v>696</v>
      </c>
      <c r="S43" s="220">
        <f t="shared" ref="S43:T43" si="8">SUM(S38:S42)</f>
        <v>2302</v>
      </c>
      <c r="T43" s="220">
        <f t="shared" si="8"/>
        <v>0</v>
      </c>
      <c r="U43" s="224">
        <f>SUM(U38:U42)</f>
        <v>2998</v>
      </c>
    </row>
    <row r="44" spans="2:21" ht="15" customHeight="1" x14ac:dyDescent="0.25">
      <c r="B44" s="318"/>
      <c r="C44" s="325"/>
      <c r="D44" s="326"/>
      <c r="E44" s="327"/>
      <c r="F44" s="179">
        <v>2026</v>
      </c>
      <c r="G44" s="179"/>
      <c r="H44" s="180" t="s">
        <v>314</v>
      </c>
      <c r="I44" s="202">
        <v>44774</v>
      </c>
      <c r="J44" s="214" t="s">
        <v>51</v>
      </c>
      <c r="K44" s="214">
        <v>1</v>
      </c>
      <c r="L44" s="179" t="s">
        <v>328</v>
      </c>
      <c r="M44" s="179">
        <v>13</v>
      </c>
      <c r="N44" s="213">
        <v>43875</v>
      </c>
      <c r="O44" s="214" t="s">
        <v>329</v>
      </c>
      <c r="P44" s="214" t="s">
        <v>330</v>
      </c>
      <c r="Q44" s="215">
        <v>46054</v>
      </c>
      <c r="R44" s="214">
        <v>0</v>
      </c>
      <c r="S44" s="214">
        <v>0</v>
      </c>
      <c r="T44" s="214">
        <v>561</v>
      </c>
      <c r="U44" s="223">
        <f t="shared" si="7"/>
        <v>561</v>
      </c>
    </row>
    <row r="45" spans="2:21" ht="15" customHeight="1" x14ac:dyDescent="0.25">
      <c r="B45" s="318"/>
      <c r="C45" s="325"/>
      <c r="D45" s="326"/>
      <c r="E45" s="327"/>
      <c r="F45" s="179">
        <v>2026</v>
      </c>
      <c r="G45" s="179"/>
      <c r="H45" s="180" t="s">
        <v>314</v>
      </c>
      <c r="I45" s="202">
        <v>44774</v>
      </c>
      <c r="J45" s="214" t="s">
        <v>51</v>
      </c>
      <c r="K45" s="214">
        <v>1</v>
      </c>
      <c r="L45" s="179" t="s">
        <v>331</v>
      </c>
      <c r="M45" s="179">
        <v>8</v>
      </c>
      <c r="N45" s="213">
        <v>43812</v>
      </c>
      <c r="O45" s="214" t="s">
        <v>332</v>
      </c>
      <c r="P45" s="214" t="s">
        <v>330</v>
      </c>
      <c r="Q45" s="215">
        <v>46054</v>
      </c>
      <c r="R45" s="214">
        <v>0</v>
      </c>
      <c r="S45" s="214">
        <v>0</v>
      </c>
      <c r="T45" s="214">
        <v>437</v>
      </c>
      <c r="U45" s="223">
        <f t="shared" si="7"/>
        <v>437</v>
      </c>
    </row>
    <row r="46" spans="2:21" ht="12.75" customHeight="1" x14ac:dyDescent="0.25">
      <c r="B46" s="318"/>
      <c r="C46" s="325"/>
      <c r="D46" s="326"/>
      <c r="E46" s="327"/>
      <c r="F46" s="179">
        <v>2026</v>
      </c>
      <c r="G46" s="179"/>
      <c r="H46" s="180" t="s">
        <v>314</v>
      </c>
      <c r="I46" s="202">
        <v>44774</v>
      </c>
      <c r="J46" s="214" t="s">
        <v>51</v>
      </c>
      <c r="K46" s="214">
        <v>1</v>
      </c>
      <c r="L46" s="179" t="s">
        <v>333</v>
      </c>
      <c r="M46" s="179">
        <v>18</v>
      </c>
      <c r="N46" s="213">
        <v>44638</v>
      </c>
      <c r="O46" s="214" t="s">
        <v>334</v>
      </c>
      <c r="P46" s="216">
        <v>45408</v>
      </c>
      <c r="Q46" s="215">
        <v>46054</v>
      </c>
      <c r="R46" s="214">
        <v>144</v>
      </c>
      <c r="S46" s="214">
        <f>420-R46</f>
        <v>276</v>
      </c>
      <c r="T46" s="214">
        <v>0</v>
      </c>
      <c r="U46" s="223">
        <f t="shared" si="7"/>
        <v>420</v>
      </c>
    </row>
    <row r="47" spans="2:21" ht="15" customHeight="1" x14ac:dyDescent="0.25">
      <c r="B47" s="318"/>
      <c r="C47" s="325"/>
      <c r="D47" s="326"/>
      <c r="E47" s="327"/>
      <c r="F47" s="179">
        <v>2026</v>
      </c>
      <c r="G47" s="179"/>
      <c r="H47" s="180" t="s">
        <v>314</v>
      </c>
      <c r="I47" s="202">
        <v>44774</v>
      </c>
      <c r="J47" s="214" t="s">
        <v>51</v>
      </c>
      <c r="K47" s="214">
        <v>1</v>
      </c>
      <c r="L47" s="179" t="s">
        <v>335</v>
      </c>
      <c r="M47" s="179">
        <v>15</v>
      </c>
      <c r="N47" s="213">
        <v>44783</v>
      </c>
      <c r="O47" s="214" t="s">
        <v>336</v>
      </c>
      <c r="P47" s="217">
        <v>45423</v>
      </c>
      <c r="Q47" s="215">
        <v>46113</v>
      </c>
      <c r="R47" s="214">
        <v>144</v>
      </c>
      <c r="S47" s="214">
        <f>492-R47</f>
        <v>348</v>
      </c>
      <c r="T47" s="214">
        <v>0</v>
      </c>
      <c r="U47" s="223">
        <f t="shared" si="7"/>
        <v>492</v>
      </c>
    </row>
    <row r="48" spans="2:21" ht="15" customHeight="1" x14ac:dyDescent="0.25">
      <c r="B48" s="318"/>
      <c r="C48" s="325"/>
      <c r="D48" s="326"/>
      <c r="E48" s="327"/>
      <c r="F48" s="179">
        <v>2026</v>
      </c>
      <c r="G48" s="179"/>
      <c r="H48" s="180" t="s">
        <v>314</v>
      </c>
      <c r="I48" s="202">
        <v>44774</v>
      </c>
      <c r="J48" s="214" t="s">
        <v>51</v>
      </c>
      <c r="K48" s="214">
        <v>2</v>
      </c>
      <c r="L48" s="179" t="s">
        <v>337</v>
      </c>
      <c r="M48" s="179">
        <v>17</v>
      </c>
      <c r="N48" s="215">
        <v>45092</v>
      </c>
      <c r="O48" s="214" t="s">
        <v>338</v>
      </c>
      <c r="P48" s="217">
        <v>45569</v>
      </c>
      <c r="Q48" s="215">
        <v>46204</v>
      </c>
      <c r="R48" s="214">
        <v>96</v>
      </c>
      <c r="S48" s="214">
        <v>324</v>
      </c>
      <c r="T48" s="214">
        <v>0</v>
      </c>
      <c r="U48" s="223">
        <f t="shared" si="7"/>
        <v>420</v>
      </c>
    </row>
    <row r="49" spans="2:21" ht="15" customHeight="1" x14ac:dyDescent="0.25">
      <c r="B49" s="318"/>
      <c r="C49" s="325"/>
      <c r="D49" s="326"/>
      <c r="E49" s="327"/>
      <c r="F49" s="179">
        <v>2026</v>
      </c>
      <c r="G49" s="179"/>
      <c r="H49" s="180" t="s">
        <v>314</v>
      </c>
      <c r="I49" s="202">
        <v>44774</v>
      </c>
      <c r="J49" s="214" t="s">
        <v>51</v>
      </c>
      <c r="K49" s="214">
        <v>3</v>
      </c>
      <c r="L49" s="179" t="s">
        <v>339</v>
      </c>
      <c r="M49" s="179">
        <v>11</v>
      </c>
      <c r="N49" s="215">
        <v>45204</v>
      </c>
      <c r="O49" s="214" t="s">
        <v>340</v>
      </c>
      <c r="P49" s="215" t="s">
        <v>340</v>
      </c>
      <c r="Q49" s="215">
        <v>46235</v>
      </c>
      <c r="R49" s="214">
        <v>144</v>
      </c>
      <c r="S49" s="214">
        <v>468</v>
      </c>
      <c r="T49" s="214">
        <v>0</v>
      </c>
      <c r="U49" s="223">
        <f t="shared" si="7"/>
        <v>612</v>
      </c>
    </row>
    <row r="50" spans="2:21" s="53" customFormat="1" ht="15" customHeight="1" x14ac:dyDescent="0.25">
      <c r="B50" s="318"/>
      <c r="C50" s="325"/>
      <c r="D50" s="326"/>
      <c r="E50" s="327"/>
      <c r="F50" s="182">
        <v>2026</v>
      </c>
      <c r="G50" s="182"/>
      <c r="H50" s="218"/>
      <c r="I50" s="219"/>
      <c r="J50" s="220"/>
      <c r="K50" s="220"/>
      <c r="L50" s="182"/>
      <c r="M50" s="182"/>
      <c r="N50" s="222"/>
      <c r="O50" s="220"/>
      <c r="P50" s="222"/>
      <c r="Q50" s="222"/>
      <c r="R50" s="220">
        <f>SUM(R44:R49)</f>
        <v>528</v>
      </c>
      <c r="S50" s="220">
        <f t="shared" ref="S50:T50" si="9">SUM(S44:S49)</f>
        <v>1416</v>
      </c>
      <c r="T50" s="220">
        <f t="shared" si="9"/>
        <v>998</v>
      </c>
      <c r="U50" s="224">
        <f>SUM(U44:U49)</f>
        <v>2942</v>
      </c>
    </row>
    <row r="51" spans="2:21" ht="4.5" customHeight="1" x14ac:dyDescent="0.25"/>
    <row r="52" spans="2:21" hidden="1" x14ac:dyDescent="0.25"/>
    <row r="53" spans="2:21" hidden="1" x14ac:dyDescent="0.25"/>
    <row r="54" spans="2:21" hidden="1" x14ac:dyDescent="0.25"/>
    <row r="55" spans="2:21" x14ac:dyDescent="0.25">
      <c r="F55" s="182" t="s">
        <v>341</v>
      </c>
      <c r="G55" s="182"/>
      <c r="H55" s="218"/>
      <c r="I55" s="219"/>
      <c r="J55" s="220"/>
      <c r="K55" s="220"/>
      <c r="L55" s="182"/>
      <c r="M55" s="182"/>
      <c r="N55" s="222"/>
      <c r="O55" s="220"/>
      <c r="P55" s="222"/>
      <c r="Q55" s="222"/>
      <c r="R55" s="220">
        <f>+R50+R43+R36+R33+R30+R27+R24+R21+R19+R17+R14+R12+R10</f>
        <v>3063</v>
      </c>
      <c r="S55" s="220">
        <f t="shared" ref="S55:U55" si="10">+S50+S43+S36+S33+S30+S27+S24+S21+S19+S17+S14+S12+S10</f>
        <v>8884</v>
      </c>
      <c r="T55" s="220">
        <f t="shared" si="10"/>
        <v>2723</v>
      </c>
      <c r="U55" s="224">
        <f t="shared" si="10"/>
        <v>15586</v>
      </c>
    </row>
  </sheetData>
  <mergeCells count="30">
    <mergeCell ref="B38:B50"/>
    <mergeCell ref="C38:C50"/>
    <mergeCell ref="D38:D50"/>
    <mergeCell ref="E38:E50"/>
    <mergeCell ref="C23:C24"/>
    <mergeCell ref="D23:D24"/>
    <mergeCell ref="E23:E24"/>
    <mergeCell ref="G19:P19"/>
    <mergeCell ref="G21:P21"/>
    <mergeCell ref="C7:C14"/>
    <mergeCell ref="D7:D14"/>
    <mergeCell ref="E7:E14"/>
    <mergeCell ref="G10:P10"/>
    <mergeCell ref="G12:P12"/>
    <mergeCell ref="H2:U2"/>
    <mergeCell ref="C5:I5"/>
    <mergeCell ref="J5:U5"/>
    <mergeCell ref="C2:G2"/>
    <mergeCell ref="B26:B36"/>
    <mergeCell ref="C26:C36"/>
    <mergeCell ref="D26:D36"/>
    <mergeCell ref="E26:E33"/>
    <mergeCell ref="E34:E36"/>
    <mergeCell ref="G24:P24"/>
    <mergeCell ref="G14:P14"/>
    <mergeCell ref="C16:C21"/>
    <mergeCell ref="D16:D17"/>
    <mergeCell ref="E16:E21"/>
    <mergeCell ref="G17:P17"/>
    <mergeCell ref="D18:D21"/>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CONSOLIDADO 2025-2032 (2)</vt:lpstr>
      <vt:lpstr>CONSOLIDADO L. TORCA 2025-2027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ANA YOLANDA DURAN RODRIGUEZ</cp:lastModifiedBy>
  <cp:revision/>
  <dcterms:created xsi:type="dcterms:W3CDTF">2025-01-15T19:37:40Z</dcterms:created>
  <dcterms:modified xsi:type="dcterms:W3CDTF">2025-05-07T23:55:42Z</dcterms:modified>
  <cp:category/>
  <cp:contentStatus/>
</cp:coreProperties>
</file>